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отчет в УЭк" sheetId="1" r:id="rId1"/>
  </sheets>
  <definedNames>
    <definedName name="_xlnm._FilterDatabase" localSheetId="0" hidden="1">'отчет в УЭк'!$A$8:$Z$112</definedName>
    <definedName name="_xlnm.Print_Titles" localSheetId="0">'отчет в УЭк'!$6:$7</definedName>
    <definedName name="_xlnm.Print_Area" localSheetId="0">'отчет в УЭк'!$A$1:$T$115</definedName>
  </definedNames>
  <calcPr calcId="125725"/>
</workbook>
</file>

<file path=xl/calcChain.xml><?xml version="1.0" encoding="utf-8"?>
<calcChain xmlns="http://schemas.openxmlformats.org/spreadsheetml/2006/main">
  <c r="Y65" i="1"/>
  <c r="V66"/>
  <c r="U66"/>
  <c r="R36"/>
  <c r="M32"/>
  <c r="N104"/>
  <c r="N108" s="1"/>
  <c r="Z65"/>
  <c r="K104" l="1"/>
  <c r="K108" s="1"/>
  <c r="J104"/>
  <c r="J108" s="1"/>
  <c r="I104"/>
  <c r="I108" s="1"/>
  <c r="H104"/>
  <c r="H108" s="1"/>
  <c r="K98"/>
  <c r="K102" s="1"/>
  <c r="J98"/>
  <c r="J102" s="1"/>
  <c r="I98"/>
  <c r="I102" s="1"/>
  <c r="H98"/>
  <c r="H102" s="1"/>
  <c r="K86"/>
  <c r="J86"/>
  <c r="I86"/>
  <c r="H86"/>
  <c r="K82"/>
  <c r="K92" s="1"/>
  <c r="J82"/>
  <c r="J92" s="1"/>
  <c r="I82"/>
  <c r="I92" s="1"/>
  <c r="H82"/>
  <c r="H92" s="1"/>
  <c r="K77"/>
  <c r="J77"/>
  <c r="I77"/>
  <c r="H77"/>
  <c r="K70"/>
  <c r="J70"/>
  <c r="I70"/>
  <c r="H70"/>
  <c r="K68"/>
  <c r="J68"/>
  <c r="J79" s="1"/>
  <c r="I68"/>
  <c r="I79" s="1"/>
  <c r="H68"/>
  <c r="H79" s="1"/>
  <c r="K36"/>
  <c r="J36"/>
  <c r="I36"/>
  <c r="H36"/>
  <c r="K32"/>
  <c r="K66" s="1"/>
  <c r="J32"/>
  <c r="J66" s="1"/>
  <c r="I32"/>
  <c r="H32"/>
  <c r="H66" s="1"/>
  <c r="K12"/>
  <c r="K28" s="1"/>
  <c r="J12"/>
  <c r="J28" s="1"/>
  <c r="J109" s="1"/>
  <c r="I12"/>
  <c r="I28" s="1"/>
  <c r="H12"/>
  <c r="H28" s="1"/>
  <c r="H109" s="1"/>
  <c r="E36"/>
  <c r="F36"/>
  <c r="G36"/>
  <c r="L36"/>
  <c r="M36"/>
  <c r="N36"/>
  <c r="O36"/>
  <c r="P36"/>
  <c r="Q36"/>
  <c r="S36"/>
  <c r="D36"/>
  <c r="D32"/>
  <c r="E32"/>
  <c r="F32"/>
  <c r="F66" s="1"/>
  <c r="G32"/>
  <c r="L32"/>
  <c r="N32"/>
  <c r="O32"/>
  <c r="P32"/>
  <c r="P66" s="1"/>
  <c r="Q32"/>
  <c r="R32"/>
  <c r="R66" s="1"/>
  <c r="S32"/>
  <c r="I109" l="1"/>
  <c r="I66"/>
  <c r="L66"/>
  <c r="Q66"/>
  <c r="K109"/>
  <c r="K79"/>
  <c r="O66"/>
  <c r="D66"/>
  <c r="G66"/>
  <c r="E66"/>
  <c r="S66"/>
  <c r="N66"/>
  <c r="X110" s="1"/>
  <c r="E12"/>
  <c r="E28" s="1"/>
  <c r="F12"/>
  <c r="F28" s="1"/>
  <c r="G12"/>
  <c r="G28" s="1"/>
  <c r="L12"/>
  <c r="L28" s="1"/>
  <c r="M12"/>
  <c r="M28" s="1"/>
  <c r="N12"/>
  <c r="O12"/>
  <c r="O28" s="1"/>
  <c r="P12"/>
  <c r="P28" s="1"/>
  <c r="Q12"/>
  <c r="Q28" s="1"/>
  <c r="R12"/>
  <c r="S12"/>
  <c r="S28" s="1"/>
  <c r="D12"/>
  <c r="D28" s="1"/>
  <c r="M66"/>
  <c r="R28" l="1"/>
  <c r="N28"/>
  <c r="E104"/>
  <c r="F104"/>
  <c r="G104"/>
  <c r="L104"/>
  <c r="M104"/>
  <c r="O104"/>
  <c r="P104"/>
  <c r="Q104"/>
  <c r="R104"/>
  <c r="S104"/>
  <c r="D104"/>
  <c r="E86"/>
  <c r="F86"/>
  <c r="G86"/>
  <c r="L86"/>
  <c r="M86"/>
  <c r="N86"/>
  <c r="O86"/>
  <c r="P86"/>
  <c r="Q86"/>
  <c r="R86"/>
  <c r="S86"/>
  <c r="D86"/>
  <c r="E70"/>
  <c r="F70"/>
  <c r="G70"/>
  <c r="L70"/>
  <c r="M70"/>
  <c r="N70"/>
  <c r="O70"/>
  <c r="P70"/>
  <c r="Q70"/>
  <c r="R70"/>
  <c r="S70"/>
  <c r="D70"/>
  <c r="E108" l="1"/>
  <c r="F108"/>
  <c r="G108"/>
  <c r="L108"/>
  <c r="M108"/>
  <c r="X109" s="1"/>
  <c r="O108"/>
  <c r="P108"/>
  <c r="Q108"/>
  <c r="R108"/>
  <c r="S108"/>
  <c r="D108"/>
  <c r="E77"/>
  <c r="F77"/>
  <c r="G77"/>
  <c r="L77"/>
  <c r="M77"/>
  <c r="N77"/>
  <c r="O77"/>
  <c r="P77"/>
  <c r="Q77"/>
  <c r="R77"/>
  <c r="S77"/>
  <c r="D77"/>
  <c r="X108" l="1"/>
  <c r="E98"/>
  <c r="F98"/>
  <c r="G98"/>
  <c r="L98"/>
  <c r="M98"/>
  <c r="N98"/>
  <c r="O98"/>
  <c r="P98"/>
  <c r="Q98"/>
  <c r="R98"/>
  <c r="S98"/>
  <c r="D98"/>
  <c r="E102" l="1"/>
  <c r="F102"/>
  <c r="G102"/>
  <c r="L102"/>
  <c r="M102"/>
  <c r="N102"/>
  <c r="O102"/>
  <c r="Q102"/>
  <c r="R102"/>
  <c r="S102"/>
  <c r="D102"/>
  <c r="E82"/>
  <c r="E92" s="1"/>
  <c r="F82"/>
  <c r="G82"/>
  <c r="G92" s="1"/>
  <c r="L82"/>
  <c r="L92" s="1"/>
  <c r="M82"/>
  <c r="M92" s="1"/>
  <c r="N82"/>
  <c r="N92" s="1"/>
  <c r="O82"/>
  <c r="P82"/>
  <c r="P92" s="1"/>
  <c r="Q82"/>
  <c r="Q92" s="1"/>
  <c r="R82"/>
  <c r="R92" s="1"/>
  <c r="S82"/>
  <c r="S92" s="1"/>
  <c r="D82"/>
  <c r="D92" s="1"/>
  <c r="E68"/>
  <c r="E79" s="1"/>
  <c r="F68"/>
  <c r="F79" s="1"/>
  <c r="G68"/>
  <c r="G79" s="1"/>
  <c r="L68"/>
  <c r="L79" s="1"/>
  <c r="M68"/>
  <c r="M79" s="1"/>
  <c r="N68"/>
  <c r="O68"/>
  <c r="O79" s="1"/>
  <c r="P68"/>
  <c r="P79" s="1"/>
  <c r="P109" s="1"/>
  <c r="Q68"/>
  <c r="Q79" s="1"/>
  <c r="R68"/>
  <c r="S68"/>
  <c r="S79" s="1"/>
  <c r="S109" s="1"/>
  <c r="D68"/>
  <c r="D79" s="1"/>
  <c r="D109" s="1"/>
  <c r="L109" l="1"/>
  <c r="G109"/>
  <c r="M109"/>
  <c r="M119" s="1"/>
  <c r="E109"/>
  <c r="Q109"/>
  <c r="R79"/>
  <c r="R109" s="1"/>
  <c r="N79"/>
  <c r="N109" s="1"/>
  <c r="F92"/>
  <c r="F109" s="1"/>
  <c r="O92"/>
  <c r="O109" s="1"/>
  <c r="N119" l="1"/>
</calcChain>
</file>

<file path=xl/sharedStrings.xml><?xml version="1.0" encoding="utf-8"?>
<sst xmlns="http://schemas.openxmlformats.org/spreadsheetml/2006/main" count="384" uniqueCount="193">
  <si>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</si>
  <si>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</si>
  <si>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</si>
  <si>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</si>
  <si>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</si>
  <si>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</si>
  <si>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(предоставление субсидий бюджетным и автономным учреждениям)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</si>
  <si>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</si>
  <si>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</si>
  <si>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</si>
  <si>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</si>
  <si>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</si>
  <si>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</si>
  <si>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(предоставление субсидии бюджетным и автономным учреждениям)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</si>
  <si>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(финансовое обеспечение выполнения функций казенными учреждениями)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</si>
  <si>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</si>
  <si>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</si>
  <si>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</si>
  <si>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</si>
  <si>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</si>
  <si>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>Реализация мероприятий государственной программы Краснодарского края  «Дети Кубани»- всего: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</si>
  <si>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</si>
  <si>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Организация отдыха детей в каникулярное время на базе муниципальных учреждений, осуществляющих организацию отдыха детей</t>
  </si>
  <si>
    <t xml:space="preserve">Расходы на обеспечение функций органов местного самоуправления </t>
  </si>
  <si>
    <t>Расходы на обеспечение деятельности (оказание услуг) муниципальных учреждений
(предоставление субсидии бюджетным учреждениям)</t>
  </si>
  <si>
    <t>Расходы на обеспечение деятельности (оказание услуг) муниципальных учреждений
(финансовое обеспечение выполнения функций казенными учреждениями)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</si>
  <si>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</si>
  <si>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</si>
  <si>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</si>
  <si>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</si>
  <si>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</si>
  <si>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</si>
  <si>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</si>
  <si>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</si>
  <si>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</si>
  <si>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</si>
  <si>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4.2.1</t>
  </si>
  <si>
    <t>4.2.2</t>
  </si>
  <si>
    <t>4.3</t>
  </si>
  <si>
    <t>5.1</t>
  </si>
  <si>
    <t>5.2</t>
  </si>
  <si>
    <t>5.3</t>
  </si>
  <si>
    <t>5.4</t>
  </si>
  <si>
    <t>ИТОГО:</t>
  </si>
  <si>
    <t>ИТОГО ПО ПРОГРАММЕ:</t>
  </si>
  <si>
    <t>2.3.1</t>
  </si>
  <si>
    <t>2.3.2</t>
  </si>
  <si>
    <t>2.4.1</t>
  </si>
  <si>
    <t>2.4.2</t>
  </si>
  <si>
    <t>2.4.3</t>
  </si>
  <si>
    <t>2.4.4</t>
  </si>
  <si>
    <t>2.4.5</t>
  </si>
  <si>
    <t>3.2.1</t>
  </si>
  <si>
    <t>Задача 5:  Обеспечение выполнение функций в области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</si>
  <si>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</si>
  <si>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</si>
  <si>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</si>
  <si>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(предоставление субсидии бюджетным и автономным учреждениям)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</si>
  <si>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</si>
  <si>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</si>
  <si>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</si>
  <si>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</si>
  <si>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(финансовое обеспечение выполнения функций казенными учреждениями)</t>
  </si>
  <si>
    <t>2.9</t>
  </si>
  <si>
    <t>2.10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</si>
  <si>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</si>
  <si>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3.4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</si>
  <si>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</si>
  <si>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</si>
  <si>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</si>
  <si>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</si>
  <si>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</si>
  <si>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 программы Краснодарского края «Развитие образования », всего:</t>
  </si>
  <si>
    <t>2.4.6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</si>
  <si>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</si>
  <si>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5.5</t>
  </si>
  <si>
    <t>5.5.1</t>
  </si>
  <si>
    <t>1.5</t>
  </si>
  <si>
    <t>добровольное пожертвование</t>
  </si>
  <si>
    <t>1.6</t>
  </si>
  <si>
    <t>2.11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</si>
  <si>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</si>
  <si>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1.7</t>
  </si>
  <si>
    <t>Стимулирование отдельных категорий работников образовательных учреждений( финансовое обеспечение выполнения функций казенными учреждениями)</t>
  </si>
  <si>
    <t>Выплата социальной надбавки педагогическим работникам – молодым специалистам образовательных учреждений Усть-Лабинского района (финансовое обеспечение выполнения функций казенными учреждениями)</t>
  </si>
  <si>
    <t>1.3.1</t>
  </si>
  <si>
    <t>1.3.2</t>
  </si>
  <si>
    <t>1.3.3</t>
  </si>
  <si>
    <t>1.3.4</t>
  </si>
  <si>
    <t>1.3.5</t>
  </si>
  <si>
    <t>Питание учащихся дневных муниципальных образовательных учреждений, реализующих общеобразовательные программы из расчета 5,5 рубля в день на одного обучающегося; обеспечение молоком  обучающихся 1-4 классов дневных муниципальных образовательных учреждений, реализующие общеобразовательные программы, 2 раза в неделю по 0,200 л)(финансовое обеспечение выполнения функций казенными учреждениями)</t>
  </si>
  <si>
    <t>Питание учащихся дневных муниципальных образовательных учреждений, реализующих общеобразовательные программы из расчета 5,5 рубля в день на одного обучающегося; обеспечение молоком  обучающихся 1-4 классов дневных муниципальных образовательных учреждений, реализующие общеобразовательные программы, 2 раза в неделю по 0,200 л)предоставление субсидий бюджетным и автономным учреждениям)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</si>
  <si>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(финансовое обеспечение выполнения функций казенными учреждениями)</t>
  </si>
  <si>
    <t>Стимулирование отдельных категорий работников образовательных учреждений (финансовое обеспечение выполнения функций казенными учреждениями)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</si>
  <si>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питания(финансовое обеспечение выполнения функций казенными учреждениями)</t>
  </si>
  <si>
    <t>4.2.3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</si>
  <si>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 (финансовое обеспечение выполнения функций казенными учреждениями)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</si>
  <si>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</si>
  <si>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</si>
  <si>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</si>
  <si>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</si>
  <si>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</si>
  <si>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</si>
  <si>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</si>
  <si>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</si>
  <si>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Заместитель главного бухгалтера МКУ "ЦБ УО"</t>
  </si>
  <si>
    <t>Т. И. Бакуменко</t>
  </si>
  <si>
    <t>1.3.6</t>
  </si>
  <si>
    <r>
      <rPr>
        <u/>
        <sz val="12"/>
        <rFont val="Calibri"/>
        <family val="2"/>
        <charset val="204"/>
        <scheme val="minor"/>
      </rPr>
      <t>Реквизиты правового акта:</t>
    </r>
    <r>
      <rPr>
        <sz val="12"/>
        <rFont val="Calibri"/>
        <family val="2"/>
        <charset val="204"/>
        <scheme val="minor"/>
      </rPr>
      <t xml:space="preserve"> Постановление АМО Усть-лабинский район от 27 октября 2017 года № 1140</t>
    </r>
  </si>
  <si>
    <t>2.4.10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</si>
  <si>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 (финансовое обеспечение выполнения функций казенными учреждениями)</t>
  </si>
  <si>
    <t>Начальник</t>
  </si>
  <si>
    <t>Н. В. Тимонина</t>
  </si>
  <si>
    <t>Реализация проекта "Муниципальный конкурс "Педагог-наставик"</t>
  </si>
  <si>
    <t>ОТЧЕТ О ФИНАНСИРОВАНИИ И РАСХОДОВАНИИ СРЕДСТВ НА РЕАЛИЗАЦИЮ МУНИЦИПАЛЬНОЙ ПРОГРАММЫ "РАЗВИТИЕ ОБРАЗОВАНИЯ В УСТЬ-ЛАБИНСКОМ РАЙОНЕ НА 2017-2021 ГОДЫ"</t>
  </si>
  <si>
    <r>
      <rPr>
        <u/>
        <sz val="12"/>
        <rFont val="Calibri"/>
        <family val="2"/>
        <charset val="204"/>
        <scheme val="minor"/>
      </rPr>
      <t>Наименование муниципальной программы:</t>
    </r>
    <r>
      <rPr>
        <sz val="12"/>
        <rFont val="Calibri"/>
        <family val="2"/>
        <charset val="204"/>
        <scheme val="minor"/>
      </rPr>
      <t xml:space="preserve"> "Развитие образования в Усть-Лабинском районе на 2017-2021 годы"</t>
    </r>
  </si>
  <si>
    <r>
      <rPr>
        <u/>
        <sz val="12"/>
        <rFont val="Calibri"/>
        <family val="2"/>
        <charset val="204"/>
        <scheme val="minor"/>
      </rPr>
      <t>Срок действия:</t>
    </r>
    <r>
      <rPr>
        <sz val="12"/>
        <rFont val="Calibri"/>
        <family val="2"/>
        <charset val="204"/>
        <scheme val="minor"/>
      </rPr>
      <t xml:space="preserve"> 2017-2021 годы</t>
    </r>
  </si>
  <si>
    <t>Приобретение теневых навесов</t>
  </si>
  <si>
    <t xml:space="preserve">Замена оконных блоков; приобретение оконных блоков  </t>
  </si>
  <si>
    <t>Замена оконных блоков; приобретение оконных блоков (финансовое обеспечение выполнения функций казенными учреждениями)</t>
  </si>
  <si>
    <t>Реализация мероприятий муниципальной программы «Развитие образования в Усть-Лабинском районе  на 2017-2021 годы», всего:</t>
  </si>
  <si>
    <t>2.4.7</t>
  </si>
  <si>
    <t>2.4.8</t>
  </si>
  <si>
    <t>2.4.9</t>
  </si>
  <si>
    <t>2.5</t>
  </si>
  <si>
    <t>4.3.1</t>
  </si>
  <si>
    <t>4.3.2</t>
  </si>
  <si>
    <t>4.3.3</t>
  </si>
  <si>
    <t>5.5.2</t>
  </si>
  <si>
    <t>Изготовление поектно-сметной документации</t>
  </si>
  <si>
    <t>1.3.7</t>
  </si>
  <si>
    <t>1.3.8</t>
  </si>
  <si>
    <t>Ремонт водопровода, канализации</t>
  </si>
  <si>
    <t>Субсидии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</si>
  <si>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1.8</t>
  </si>
  <si>
    <t>2.4.11</t>
  </si>
  <si>
    <t>2.4.12</t>
  </si>
  <si>
    <t>Изготовление поектно-сметной документации (финансовое обеспечение выполнения функций казенными учреждениями)</t>
  </si>
  <si>
    <t>2.4.13</t>
  </si>
  <si>
    <t>Устройство водопровода и канализации; ремонт водопровода, канализации</t>
  </si>
  <si>
    <t>Оплата штрафов, пеней, недоимки (финансовое обеспечение выполнения функций казенными учреждениями)</t>
  </si>
  <si>
    <t>2.4.14</t>
  </si>
  <si>
    <t>2.12</t>
  </si>
  <si>
    <t>3.5</t>
  </si>
  <si>
    <t>3.5.1</t>
  </si>
  <si>
    <t>Предоставление субсидий бюджетам муниципальных районов (городских округов) Краснодарского края на софинансирование расходных обязательств муниципальных образований Краснодарского края по организации предоставления дополнительного образования детям в муниципальных образовательных организациях, за исключением дополнительного образования детей, финансовое обеспечение которого осуществляется органами государственной власти Краснодарского края (проведение медицинских осмотров лиц, занимающихся физической культурой и спортом по углубленной программе медицинского обследования)</t>
  </si>
  <si>
    <t>4.3.4</t>
  </si>
  <si>
    <t>Организация проведения смен в палаточном лагере на базе МБУ ЦДО "Тополек"</t>
  </si>
  <si>
    <t>Задача 7:  Развитие федеральных проектов</t>
  </si>
  <si>
    <t>7.1</t>
  </si>
  <si>
    <t>Реализация федерального проекта "Современная школа", всего:</t>
  </si>
  <si>
    <t>Предоставление субсидий бюджетам муниципальных районов (городских округов) Краснодарского края на софинансирование расходных обязательств, возникающих при выполнении полномочий органов местного самоуправления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(обновление материально-технической базы для формирования у обучающихся современных технологических и гуманитарных навыков, за исключением мероприятия, предусмотренного подпунктом 1.3.3 пункта 1.3)</t>
  </si>
  <si>
    <t>7.1.1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</si>
  <si>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</si>
  <si>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прилетающих к зданиям и сооружениям муниципальных образовательных организаций, за исключением мероприятий, предусмотренных пунктами 1.1 и 1.3)</t>
  </si>
  <si>
    <t>Проведение экспертизы проектно-сметной документации</t>
  </si>
  <si>
    <t>2.4.15</t>
  </si>
  <si>
    <t>Оплата по исполнительным листам (финансовое обеспечение выполнения функций казенными учреждениями)</t>
  </si>
  <si>
    <t>2.4.16</t>
  </si>
  <si>
    <t>Ремонт и материально-техническое обеспечение помещений с целью приведения в соответствие с фирменным стилем Центров "Точка роста"</t>
  </si>
  <si>
    <t>2.4.17</t>
  </si>
  <si>
    <t>3.2.4</t>
  </si>
  <si>
    <t>Устройство ограждения кровли</t>
  </si>
  <si>
    <t>Организация временной трудовой занятости несовершеннолетних (финансовое обеспечение выполнения функций казенными учреждениями)</t>
  </si>
  <si>
    <t>4.3.5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</si>
  <si>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областей, за исключением мероприятия, предусмотренного подпунктом 1.3.3 пункта 1.3)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</si>
  <si>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областей, за исключением мероприятия, предусмотренного подпунктом 1.3.3 пункта 1.3) (финансовое обеспечение выполнения функций казенными учреждениями)</t>
  </si>
  <si>
    <t>7.1.2</t>
  </si>
  <si>
    <t>7.1.3</t>
  </si>
  <si>
    <t>5307,5308,5309,5310</t>
  </si>
  <si>
    <t>Выполнено</t>
  </si>
  <si>
    <t>за 2019 ГОД</t>
  </si>
  <si>
    <t>1.3.9</t>
  </si>
  <si>
    <t>Замена противопожарных перегородок в здании</t>
  </si>
  <si>
    <t>1.3.10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</si>
  <si>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путем создания в муниципальных дошкольных образовательных организациях условий для получения детьми-инвалидами качественного образования</t>
  </si>
  <si>
    <t>Субсидии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  (финансовое обеспечение выполнения функций казенными учреждениями)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</si>
  <si>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прилетающих к зданиям и сооружениям муниципальных образовательных организаций, за исключением мероприятий, предусмотренных пунктами 1.1 и 1.3) (финансовое обеспечение выполнения функций казенными учреждениями)</t>
  </si>
  <si>
    <t>2.3.3</t>
  </si>
  <si>
    <t xml:space="preserve">Оплата штрафов, пеней, недоимки </t>
  </si>
  <si>
    <t>Устройство пандуса и тактильных поручней; устройство поручней и тактильных указателей</t>
  </si>
  <si>
    <t xml:space="preserve">Оплата по исполнительным листам </t>
  </si>
  <si>
    <t>Установка пожарной сигнализации; монтаж автоматической пожарной сигнализации</t>
  </si>
  <si>
    <t>Асфальтирование территории</t>
  </si>
  <si>
    <t>2.4.18</t>
  </si>
  <si>
    <t>2.4.19</t>
  </si>
  <si>
    <t>2.4.20</t>
  </si>
  <si>
    <t>Субсидии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 (финансовое обеспечение выполнения функций казенными учреждениями)</t>
  </si>
  <si>
    <t>2.13</t>
  </si>
  <si>
    <t>5.5.3</t>
  </si>
  <si>
    <t>школы общий</t>
  </si>
  <si>
    <t>муниципальный</t>
  </si>
  <si>
    <t>Не выполнено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</si>
</sst>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_р_."/>
    <numFmt numFmtId="166" formatCode="0.0"/>
    <numFmt numFmtId="167" formatCode="_-* #,##0.0_р_._-;\-* #,##0.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7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1" xfId="0" applyNumberFormat="1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/>
    <xf numFmtId="0" fontId="2" fillId="2" borderId="0" xfId="0" applyFont="1" applyFill="1"/>
    <xf numFmtId="0" fontId="2" fillId="0" borderId="1" xfId="0" applyFont="1" applyBorder="1"/>
    <xf numFmtId="0" fontId="2" fillId="2" borderId="1" xfId="0" applyFont="1" applyFill="1" applyBorder="1"/>
    <xf numFmtId="164" fontId="2" fillId="0" borderId="1" xfId="0" applyNumberFormat="1" applyFont="1" applyBorder="1" applyAlignment="1">
      <alignment horizontal="center" wrapText="1" shrinkToFit="1"/>
    </xf>
    <xf numFmtId="165" fontId="3" fillId="0" borderId="1" xfId="0" applyNumberFormat="1" applyFont="1" applyBorder="1" applyAlignment="1">
      <alignment horizontal="center" wrapText="1" shrinkToFi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/>
    <xf numFmtId="0" fontId="2" fillId="3" borderId="0" xfId="0" applyFont="1" applyFill="1"/>
    <xf numFmtId="0" fontId="5" fillId="3" borderId="1" xfId="0" applyFont="1" applyFill="1" applyBorder="1" applyAlignment="1"/>
    <xf numFmtId="166" fontId="2" fillId="5" borderId="1" xfId="0" applyNumberFormat="1" applyFont="1" applyFill="1" applyBorder="1"/>
    <xf numFmtId="166" fontId="2" fillId="0" borderId="1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0" fontId="2" fillId="0" borderId="0" xfId="0" applyFont="1" applyAlignment="1">
      <alignment wrapText="1"/>
    </xf>
    <xf numFmtId="49" fontId="7" fillId="3" borderId="0" xfId="0" applyNumberFormat="1" applyFont="1" applyFill="1"/>
    <xf numFmtId="49" fontId="2" fillId="0" borderId="0" xfId="0" applyNumberFormat="1" applyFont="1"/>
    <xf numFmtId="164" fontId="8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6" fillId="0" borderId="0" xfId="0" applyFont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/>
    </xf>
    <xf numFmtId="0" fontId="3" fillId="0" borderId="0" xfId="0" applyFont="1"/>
    <xf numFmtId="0" fontId="10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2" fillId="3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6" fillId="3" borderId="0" xfId="0" applyFont="1" applyFill="1"/>
    <xf numFmtId="167" fontId="6" fillId="3" borderId="0" xfId="0" applyNumberFormat="1" applyFont="1" applyFill="1"/>
    <xf numFmtId="167" fontId="6" fillId="0" borderId="0" xfId="0" applyNumberFormat="1" applyFont="1"/>
    <xf numFmtId="166" fontId="3" fillId="3" borderId="0" xfId="0" applyNumberFormat="1" applyFont="1" applyFill="1"/>
    <xf numFmtId="0" fontId="3" fillId="3" borderId="0" xfId="0" applyFont="1" applyFill="1"/>
    <xf numFmtId="166" fontId="3" fillId="0" borderId="0" xfId="0" applyNumberFormat="1" applyFont="1"/>
    <xf numFmtId="0" fontId="2" fillId="0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0" fontId="2" fillId="3" borderId="1" xfId="0" applyFont="1" applyFill="1" applyBorder="1"/>
    <xf numFmtId="0" fontId="5" fillId="0" borderId="2" xfId="0" applyFont="1" applyBorder="1" applyAlignment="1">
      <alignment wrapText="1"/>
    </xf>
    <xf numFmtId="166" fontId="2" fillId="3" borderId="1" xfId="0" applyNumberFormat="1" applyFont="1" applyFill="1" applyBorder="1"/>
    <xf numFmtId="0" fontId="11" fillId="0" borderId="0" xfId="0" applyFont="1"/>
    <xf numFmtId="0" fontId="11" fillId="0" borderId="1" xfId="0" applyFont="1" applyBorder="1"/>
    <xf numFmtId="166" fontId="11" fillId="0" borderId="1" xfId="0" applyNumberFormat="1" applyFont="1" applyBorder="1"/>
    <xf numFmtId="166" fontId="11" fillId="3" borderId="1" xfId="0" applyNumberFormat="1" applyFont="1" applyFill="1" applyBorder="1"/>
    <xf numFmtId="0" fontId="11" fillId="3" borderId="1" xfId="0" applyFont="1" applyFill="1" applyBorder="1"/>
    <xf numFmtId="0" fontId="11" fillId="5" borderId="1" xfId="0" applyFont="1" applyFill="1" applyBorder="1"/>
    <xf numFmtId="0" fontId="11" fillId="2" borderId="1" xfId="0" applyFont="1" applyFill="1" applyBorder="1"/>
    <xf numFmtId="2" fontId="11" fillId="0" borderId="1" xfId="0" applyNumberFormat="1" applyFont="1" applyBorder="1"/>
    <xf numFmtId="166" fontId="11" fillId="0" borderId="0" xfId="0" applyNumberFormat="1" applyFont="1"/>
    <xf numFmtId="166" fontId="12" fillId="3" borderId="1" xfId="0" applyNumberFormat="1" applyFont="1" applyFill="1" applyBorder="1"/>
    <xf numFmtId="166" fontId="2" fillId="0" borderId="0" xfId="0" applyNumberFormat="1" applyFont="1"/>
    <xf numFmtId="166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0" borderId="1" xfId="0" applyNumberFormat="1" applyFont="1" applyBorder="1"/>
    <xf numFmtId="166" fontId="2" fillId="3" borderId="0" xfId="0" applyNumberFormat="1" applyFont="1" applyFill="1"/>
    <xf numFmtId="166" fontId="1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 shrinkToFit="1"/>
    </xf>
    <xf numFmtId="49" fontId="2" fillId="3" borderId="1" xfId="0" applyNumberFormat="1" applyFont="1" applyFill="1" applyBorder="1" applyAlignment="1">
      <alignment horizontal="center" wrapText="1" shrinkToFi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47D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view="pageBreakPreview" zoomScale="80" zoomScaleNormal="75" zoomScaleSheetLayoutView="8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K123" sqref="K123"/>
    </sheetView>
  </sheetViews>
  <sheetFormatPr defaultRowHeight="12.75"/>
  <cols>
    <col min="1" max="1" width="6.5703125" style="32" customWidth="1"/>
    <col min="2" max="2" width="52.5703125" style="2" customWidth="1"/>
    <col min="3" max="3" width="10.7109375" style="2" customWidth="1"/>
    <col min="4" max="4" width="9.140625" style="2" customWidth="1"/>
    <col min="5" max="5" width="9.7109375" style="2" customWidth="1"/>
    <col min="6" max="7" width="9.140625" style="2" customWidth="1"/>
    <col min="8" max="8" width="9.140625" style="56"/>
    <col min="9" max="10" width="9.28515625" style="56" bestFit="1" customWidth="1"/>
    <col min="11" max="11" width="9.140625" style="56"/>
    <col min="12" max="12" width="9" style="56" customWidth="1"/>
    <col min="13" max="13" width="11.5703125" style="56" customWidth="1"/>
    <col min="14" max="16" width="9" style="56" customWidth="1"/>
    <col min="17" max="17" width="11.28515625" style="56" customWidth="1"/>
    <col min="18" max="18" width="13.42578125" style="56" customWidth="1"/>
    <col min="19" max="19" width="9" style="56" customWidth="1"/>
    <col min="20" max="20" width="13.28515625" style="2" customWidth="1"/>
    <col min="21" max="21" width="12.7109375" style="1" customWidth="1"/>
    <col min="22" max="23" width="9.140625" style="1"/>
    <col min="24" max="24" width="9.28515625" style="1" bestFit="1" customWidth="1"/>
    <col min="25" max="16384" width="9.140625" style="1"/>
  </cols>
  <sheetData>
    <row r="1" spans="1:22" s="2" customFormat="1" ht="15.75">
      <c r="A1" s="31" t="s">
        <v>114</v>
      </c>
      <c r="B1" s="24"/>
      <c r="C1" s="30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2" s="2" customFormat="1" ht="20.25" customHeight="1">
      <c r="A2" s="32"/>
      <c r="C2" s="75" t="s">
        <v>171</v>
      </c>
      <c r="D2" s="75"/>
      <c r="E2" s="75"/>
      <c r="F2" s="75"/>
      <c r="G2" s="75"/>
      <c r="H2" s="75"/>
      <c r="I2" s="75"/>
      <c r="J2" s="75"/>
      <c r="K2" s="75"/>
      <c r="L2" s="28"/>
      <c r="M2" s="28"/>
      <c r="N2" s="28"/>
      <c r="O2" s="28"/>
      <c r="P2" s="28"/>
      <c r="Q2" s="28"/>
      <c r="R2" s="28"/>
      <c r="S2" s="28"/>
    </row>
    <row r="3" spans="1:22" s="29" customFormat="1" ht="15.75">
      <c r="A3" s="33" t="s">
        <v>115</v>
      </c>
    </row>
    <row r="4" spans="1:22" s="29" customFormat="1" ht="15.75">
      <c r="A4" s="33" t="s">
        <v>116</v>
      </c>
    </row>
    <row r="5" spans="1:22" s="29" customFormat="1" ht="15.75">
      <c r="A5" s="33" t="s">
        <v>108</v>
      </c>
    </row>
    <row r="6" spans="1:22" s="2" customFormat="1" ht="25.5" customHeight="1">
      <c r="A6" s="74" t="s">
        <v>0</v>
      </c>
      <c r="B6" s="73" t="s">
        <v>1</v>
      </c>
      <c r="C6" s="73" t="s">
        <v>97</v>
      </c>
      <c r="D6" s="76" t="s">
        <v>98</v>
      </c>
      <c r="E6" s="76"/>
      <c r="F6" s="76"/>
      <c r="G6" s="76"/>
      <c r="H6" s="76" t="s">
        <v>99</v>
      </c>
      <c r="I6" s="76"/>
      <c r="J6" s="76"/>
      <c r="K6" s="76"/>
      <c r="L6" s="76" t="s">
        <v>100</v>
      </c>
      <c r="M6" s="76"/>
      <c r="N6" s="76"/>
      <c r="O6" s="76"/>
      <c r="P6" s="76" t="s">
        <v>101</v>
      </c>
      <c r="Q6" s="76"/>
      <c r="R6" s="76"/>
      <c r="S6" s="76"/>
      <c r="T6" s="72" t="s">
        <v>102</v>
      </c>
    </row>
    <row r="7" spans="1:22" s="2" customFormat="1" ht="93" customHeight="1">
      <c r="A7" s="74"/>
      <c r="B7" s="73"/>
      <c r="C7" s="73"/>
      <c r="D7" s="10" t="s">
        <v>2</v>
      </c>
      <c r="E7" s="10" t="s">
        <v>3</v>
      </c>
      <c r="F7" s="10" t="s">
        <v>4</v>
      </c>
      <c r="G7" s="10" t="s">
        <v>78</v>
      </c>
      <c r="H7" s="10" t="s">
        <v>2</v>
      </c>
      <c r="I7" s="10" t="s">
        <v>3</v>
      </c>
      <c r="J7" s="10" t="s">
        <v>4</v>
      </c>
      <c r="K7" s="10" t="s">
        <v>78</v>
      </c>
      <c r="L7" s="10" t="s">
        <v>2</v>
      </c>
      <c r="M7" s="10" t="s">
        <v>3</v>
      </c>
      <c r="N7" s="10" t="s">
        <v>4</v>
      </c>
      <c r="O7" s="10" t="s">
        <v>78</v>
      </c>
      <c r="P7" s="10" t="s">
        <v>2</v>
      </c>
      <c r="Q7" s="10" t="s">
        <v>3</v>
      </c>
      <c r="R7" s="10" t="s">
        <v>4</v>
      </c>
      <c r="S7" s="10" t="s">
        <v>78</v>
      </c>
      <c r="T7" s="72"/>
    </row>
    <row r="8" spans="1:22" s="5" customFormat="1" ht="15">
      <c r="A8" s="3">
        <v>1</v>
      </c>
      <c r="B8" s="4">
        <v>2</v>
      </c>
      <c r="C8" s="4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37">
        <v>12</v>
      </c>
      <c r="M8" s="37">
        <v>13</v>
      </c>
      <c r="N8" s="37">
        <v>14</v>
      </c>
      <c r="O8" s="37">
        <v>15</v>
      </c>
      <c r="P8" s="38">
        <v>16</v>
      </c>
      <c r="Q8" s="38">
        <v>17</v>
      </c>
      <c r="R8" s="38">
        <v>18</v>
      </c>
      <c r="S8" s="38">
        <v>19</v>
      </c>
      <c r="T8" s="36">
        <v>20</v>
      </c>
    </row>
    <row r="9" spans="1:22" s="2" customFormat="1" ht="21" customHeight="1">
      <c r="A9" s="6"/>
      <c r="B9" s="25" t="s">
        <v>10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2" s="2" customFormat="1" ht="87.75" customHeight="1">
      <c r="A10" s="12" t="s">
        <v>5</v>
      </c>
      <c r="B10" s="13" t="s">
        <v>6</v>
      </c>
      <c r="C10" s="34" t="s">
        <v>103</v>
      </c>
      <c r="D10" s="8"/>
      <c r="E10" s="27">
        <v>344979.6</v>
      </c>
      <c r="F10" s="8">
        <v>113734.1</v>
      </c>
      <c r="G10" s="8"/>
      <c r="H10" s="8"/>
      <c r="I10" s="27">
        <v>344979.6</v>
      </c>
      <c r="J10" s="8">
        <v>113734.1</v>
      </c>
      <c r="K10" s="8"/>
      <c r="L10" s="57"/>
      <c r="M10" s="65">
        <v>344979.6</v>
      </c>
      <c r="N10" s="55">
        <v>109881.3</v>
      </c>
      <c r="O10" s="59"/>
      <c r="P10" s="59"/>
      <c r="Q10" s="55">
        <v>344964.1</v>
      </c>
      <c r="R10" s="55">
        <v>107536.6</v>
      </c>
      <c r="S10" s="58"/>
      <c r="T10" s="8" t="s">
        <v>170</v>
      </c>
    </row>
    <row r="11" spans="1:22" s="2" customFormat="1" ht="84" customHeight="1">
      <c r="A11" s="12" t="s">
        <v>11</v>
      </c>
      <c r="B11" s="17" t="s">
        <v>14</v>
      </c>
      <c r="C11" s="34" t="s">
        <v>103</v>
      </c>
      <c r="D11" s="8"/>
      <c r="E11" s="8">
        <v>10501.2</v>
      </c>
      <c r="F11" s="27">
        <v>6192.4</v>
      </c>
      <c r="G11" s="8">
        <v>0.2</v>
      </c>
      <c r="H11" s="8"/>
      <c r="I11" s="8">
        <v>10501.2</v>
      </c>
      <c r="J11" s="27">
        <v>6192.4</v>
      </c>
      <c r="K11" s="8">
        <v>0.2</v>
      </c>
      <c r="L11" s="57"/>
      <c r="M11" s="55">
        <v>10501.2</v>
      </c>
      <c r="N11" s="55">
        <v>5734.8</v>
      </c>
      <c r="O11" s="55">
        <v>0.2</v>
      </c>
      <c r="P11" s="59"/>
      <c r="Q11" s="59"/>
      <c r="R11" s="59"/>
      <c r="S11" s="58"/>
      <c r="T11" s="8" t="s">
        <v>170</v>
      </c>
      <c r="U11" s="66"/>
      <c r="V11" s="66"/>
    </row>
    <row r="12" spans="1:22" s="2" customFormat="1" ht="27" customHeight="1">
      <c r="A12" s="20" t="s">
        <v>55</v>
      </c>
      <c r="B12" s="18" t="s">
        <v>120</v>
      </c>
      <c r="C12" s="19"/>
      <c r="D12" s="19">
        <f>SUM(D13:D22)</f>
        <v>0</v>
      </c>
      <c r="E12" s="19">
        <f t="shared" ref="E12:S12" si="0">SUM(E13:E22)</f>
        <v>0</v>
      </c>
      <c r="F12" s="19">
        <f t="shared" si="0"/>
        <v>19011.099999999999</v>
      </c>
      <c r="G12" s="19">
        <f t="shared" si="0"/>
        <v>0</v>
      </c>
      <c r="H12" s="19">
        <f>SUM(H13:H22)</f>
        <v>0</v>
      </c>
      <c r="I12" s="19">
        <f t="shared" ref="I12" si="1">SUM(I13:I22)</f>
        <v>0</v>
      </c>
      <c r="J12" s="19">
        <f t="shared" ref="J12" si="2">SUM(J13:J22)</f>
        <v>19011.099999999999</v>
      </c>
      <c r="K12" s="19">
        <f t="shared" ref="K12" si="3">SUM(K13:K22)</f>
        <v>0</v>
      </c>
      <c r="L12" s="19">
        <f t="shared" si="0"/>
        <v>0</v>
      </c>
      <c r="M12" s="19">
        <f t="shared" si="0"/>
        <v>0</v>
      </c>
      <c r="N12" s="19">
        <f t="shared" si="0"/>
        <v>19011.099999999999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17919.099999999999</v>
      </c>
      <c r="S12" s="19">
        <f t="shared" si="0"/>
        <v>0</v>
      </c>
      <c r="T12" s="19"/>
    </row>
    <row r="13" spans="1:22" s="2" customFormat="1" ht="33.75" customHeight="1">
      <c r="A13" s="14" t="s">
        <v>85</v>
      </c>
      <c r="B13" s="15" t="s">
        <v>7</v>
      </c>
      <c r="C13" s="34" t="s">
        <v>103</v>
      </c>
      <c r="D13" s="8"/>
      <c r="E13" s="8"/>
      <c r="F13" s="8">
        <v>1465.8</v>
      </c>
      <c r="G13" s="8"/>
      <c r="H13" s="8"/>
      <c r="I13" s="8"/>
      <c r="J13" s="8">
        <v>1465.8</v>
      </c>
      <c r="K13" s="57"/>
      <c r="L13" s="57"/>
      <c r="M13" s="60"/>
      <c r="N13" s="55">
        <v>1465.8</v>
      </c>
      <c r="O13" s="60"/>
      <c r="P13" s="60"/>
      <c r="Q13" s="60"/>
      <c r="R13" s="55">
        <v>1381.6</v>
      </c>
      <c r="S13" s="57"/>
      <c r="T13" s="8" t="s">
        <v>170</v>
      </c>
    </row>
    <row r="14" spans="1:22" s="2" customFormat="1" ht="33.75" customHeight="1">
      <c r="A14" s="14" t="s">
        <v>86</v>
      </c>
      <c r="B14" s="15" t="s">
        <v>8</v>
      </c>
      <c r="C14" s="34" t="s">
        <v>103</v>
      </c>
      <c r="D14" s="8"/>
      <c r="E14" s="8"/>
      <c r="F14" s="8">
        <v>13635</v>
      </c>
      <c r="G14" s="8"/>
      <c r="H14" s="8"/>
      <c r="I14" s="8"/>
      <c r="J14" s="8">
        <v>13635</v>
      </c>
      <c r="K14" s="8"/>
      <c r="L14" s="57"/>
      <c r="M14" s="60"/>
      <c r="N14" s="53">
        <v>13635</v>
      </c>
      <c r="O14" s="60"/>
      <c r="P14" s="60"/>
      <c r="Q14" s="60"/>
      <c r="R14" s="53">
        <v>13467.1</v>
      </c>
      <c r="S14" s="57"/>
      <c r="T14" s="8" t="s">
        <v>170</v>
      </c>
    </row>
    <row r="15" spans="1:22" s="2" customFormat="1" ht="42" customHeight="1">
      <c r="A15" s="14" t="s">
        <v>87</v>
      </c>
      <c r="B15" s="15" t="s">
        <v>83</v>
      </c>
      <c r="C15" s="34" t="s">
        <v>103</v>
      </c>
      <c r="D15" s="8"/>
      <c r="E15" s="8"/>
      <c r="F15" s="8">
        <v>617.9</v>
      </c>
      <c r="G15" s="8"/>
      <c r="H15" s="8"/>
      <c r="I15" s="8"/>
      <c r="J15" s="8">
        <v>617.9</v>
      </c>
      <c r="K15" s="8"/>
      <c r="L15" s="57"/>
      <c r="M15" s="60"/>
      <c r="N15" s="53">
        <v>617.9</v>
      </c>
      <c r="O15" s="60"/>
      <c r="P15" s="60"/>
      <c r="Q15" s="60"/>
      <c r="R15" s="60"/>
      <c r="S15" s="57"/>
      <c r="T15" s="8" t="s">
        <v>170</v>
      </c>
    </row>
    <row r="16" spans="1:22" s="2" customFormat="1" ht="36.75" customHeight="1">
      <c r="A16" s="14" t="s">
        <v>88</v>
      </c>
      <c r="B16" s="15" t="s">
        <v>9</v>
      </c>
      <c r="C16" s="34" t="s">
        <v>103</v>
      </c>
      <c r="D16" s="8"/>
      <c r="E16" s="8"/>
      <c r="F16" s="8">
        <v>107.8</v>
      </c>
      <c r="G16" s="8"/>
      <c r="H16" s="8"/>
      <c r="I16" s="8"/>
      <c r="J16" s="8">
        <v>107.8</v>
      </c>
      <c r="K16" s="8"/>
      <c r="L16" s="57"/>
      <c r="M16" s="60"/>
      <c r="N16" s="53">
        <v>107.8</v>
      </c>
      <c r="O16" s="60"/>
      <c r="P16" s="60"/>
      <c r="Q16" s="60"/>
      <c r="R16" s="53">
        <v>99.4</v>
      </c>
      <c r="S16" s="57"/>
      <c r="T16" s="8" t="s">
        <v>170</v>
      </c>
    </row>
    <row r="17" spans="1:20" s="2" customFormat="1" ht="51" customHeight="1">
      <c r="A17" s="14" t="s">
        <v>89</v>
      </c>
      <c r="B17" s="15" t="s">
        <v>84</v>
      </c>
      <c r="C17" s="34" t="s">
        <v>103</v>
      </c>
      <c r="D17" s="8"/>
      <c r="E17" s="8"/>
      <c r="F17" s="8">
        <v>3.5</v>
      </c>
      <c r="G17" s="8"/>
      <c r="H17" s="8"/>
      <c r="I17" s="8"/>
      <c r="J17" s="8">
        <v>3.5</v>
      </c>
      <c r="K17" s="8"/>
      <c r="L17" s="57"/>
      <c r="M17" s="60"/>
      <c r="N17" s="53">
        <v>3.5</v>
      </c>
      <c r="O17" s="60"/>
      <c r="P17" s="60"/>
      <c r="Q17" s="60"/>
      <c r="R17" s="60"/>
      <c r="S17" s="57"/>
      <c r="T17" s="8" t="s">
        <v>170</v>
      </c>
    </row>
    <row r="18" spans="1:20" s="2" customFormat="1" ht="51" customHeight="1">
      <c r="A18" s="14" t="s">
        <v>107</v>
      </c>
      <c r="B18" s="15" t="s">
        <v>117</v>
      </c>
      <c r="C18" s="34" t="s">
        <v>103</v>
      </c>
      <c r="D18" s="8"/>
      <c r="E18" s="8"/>
      <c r="F18" s="8">
        <v>1254.4000000000001</v>
      </c>
      <c r="G18" s="8"/>
      <c r="H18" s="8"/>
      <c r="I18" s="8"/>
      <c r="J18" s="8">
        <v>1254.4000000000001</v>
      </c>
      <c r="K18" s="8"/>
      <c r="L18" s="57"/>
      <c r="M18" s="60"/>
      <c r="N18" s="53">
        <v>1254.4000000000001</v>
      </c>
      <c r="O18" s="60"/>
      <c r="P18" s="60"/>
      <c r="Q18" s="60"/>
      <c r="R18" s="53">
        <v>1254.4000000000001</v>
      </c>
      <c r="S18" s="57"/>
      <c r="T18" s="8" t="s">
        <v>170</v>
      </c>
    </row>
    <row r="19" spans="1:20" s="2" customFormat="1" ht="51" customHeight="1">
      <c r="A19" s="14" t="s">
        <v>130</v>
      </c>
      <c r="B19" s="15" t="s">
        <v>129</v>
      </c>
      <c r="C19" s="34" t="s">
        <v>103</v>
      </c>
      <c r="D19" s="8"/>
      <c r="E19" s="8"/>
      <c r="F19" s="8">
        <v>875.7</v>
      </c>
      <c r="G19" s="8"/>
      <c r="H19" s="8"/>
      <c r="I19" s="8"/>
      <c r="J19" s="8">
        <v>875.7</v>
      </c>
      <c r="K19" s="8"/>
      <c r="L19" s="57"/>
      <c r="M19" s="60"/>
      <c r="N19" s="53">
        <v>875.7</v>
      </c>
      <c r="O19" s="60"/>
      <c r="P19" s="60"/>
      <c r="Q19" s="60"/>
      <c r="R19" s="53">
        <v>665.6</v>
      </c>
      <c r="S19" s="57"/>
      <c r="T19" s="8" t="s">
        <v>192</v>
      </c>
    </row>
    <row r="20" spans="1:20" s="2" customFormat="1" ht="51" customHeight="1">
      <c r="A20" s="14" t="s">
        <v>131</v>
      </c>
      <c r="B20" s="15" t="s">
        <v>132</v>
      </c>
      <c r="C20" s="34" t="s">
        <v>103</v>
      </c>
      <c r="D20" s="8"/>
      <c r="E20" s="8"/>
      <c r="F20" s="8">
        <v>43.4</v>
      </c>
      <c r="G20" s="8"/>
      <c r="H20" s="8"/>
      <c r="I20" s="8"/>
      <c r="J20" s="8">
        <v>43.4</v>
      </c>
      <c r="K20" s="8"/>
      <c r="L20" s="57"/>
      <c r="M20" s="60"/>
      <c r="N20" s="53">
        <v>43.4</v>
      </c>
      <c r="O20" s="60"/>
      <c r="P20" s="60"/>
      <c r="Q20" s="60"/>
      <c r="R20" s="53">
        <v>43.4</v>
      </c>
      <c r="S20" s="57"/>
      <c r="T20" s="8" t="s">
        <v>170</v>
      </c>
    </row>
    <row r="21" spans="1:20" s="2" customFormat="1" ht="51" customHeight="1">
      <c r="A21" s="14" t="s">
        <v>172</v>
      </c>
      <c r="B21" s="15" t="s">
        <v>173</v>
      </c>
      <c r="C21" s="34" t="s">
        <v>103</v>
      </c>
      <c r="D21" s="8"/>
      <c r="E21" s="8"/>
      <c r="F21" s="8">
        <v>873.1</v>
      </c>
      <c r="G21" s="8"/>
      <c r="H21" s="8"/>
      <c r="I21" s="8"/>
      <c r="J21" s="8">
        <v>873.1</v>
      </c>
      <c r="K21" s="8"/>
      <c r="L21" s="57"/>
      <c r="M21" s="60"/>
      <c r="N21" s="53">
        <v>873.1</v>
      </c>
      <c r="O21" s="60"/>
      <c r="P21" s="60"/>
      <c r="Q21" s="60"/>
      <c r="R21" s="53">
        <v>873.1</v>
      </c>
      <c r="S21" s="57"/>
      <c r="T21" s="8" t="s">
        <v>170</v>
      </c>
    </row>
    <row r="22" spans="1:20" s="2" customFormat="1" ht="135.75" customHeight="1">
      <c r="A22" s="14" t="s">
        <v>174</v>
      </c>
      <c r="B22" s="15" t="s">
        <v>175</v>
      </c>
      <c r="C22" s="34" t="s">
        <v>103</v>
      </c>
      <c r="D22" s="8"/>
      <c r="E22" s="8"/>
      <c r="F22" s="8">
        <v>134.5</v>
      </c>
      <c r="G22" s="8"/>
      <c r="H22" s="8"/>
      <c r="I22" s="8"/>
      <c r="J22" s="8">
        <v>134.5</v>
      </c>
      <c r="K22" s="8"/>
      <c r="L22" s="57"/>
      <c r="M22" s="60"/>
      <c r="N22" s="53">
        <v>134.5</v>
      </c>
      <c r="O22" s="60"/>
      <c r="P22" s="60"/>
      <c r="Q22" s="60"/>
      <c r="R22" s="53">
        <v>134.5</v>
      </c>
      <c r="S22" s="57"/>
      <c r="T22" s="8" t="s">
        <v>170</v>
      </c>
    </row>
    <row r="23" spans="1:20" s="2" customFormat="1" ht="69" customHeight="1">
      <c r="A23" s="14" t="s">
        <v>56</v>
      </c>
      <c r="B23" s="16" t="s">
        <v>54</v>
      </c>
      <c r="C23" s="34" t="s">
        <v>103</v>
      </c>
      <c r="D23" s="8"/>
      <c r="E23" s="8">
        <v>9693.2000000000007</v>
      </c>
      <c r="F23" s="8"/>
      <c r="G23" s="8"/>
      <c r="H23" s="8"/>
      <c r="I23" s="8">
        <v>9693.2000000000007</v>
      </c>
      <c r="J23" s="8"/>
      <c r="K23" s="8"/>
      <c r="L23" s="57"/>
      <c r="M23" s="55">
        <v>9052.7099999999991</v>
      </c>
      <c r="N23" s="60"/>
      <c r="O23" s="60"/>
      <c r="P23" s="60"/>
      <c r="Q23" s="60"/>
      <c r="R23" s="60"/>
      <c r="S23" s="57"/>
      <c r="T23" s="8" t="s">
        <v>170</v>
      </c>
    </row>
    <row r="24" spans="1:20" s="2" customFormat="1" ht="120" customHeight="1">
      <c r="A24" s="42" t="s">
        <v>77</v>
      </c>
      <c r="B24" s="17" t="s">
        <v>57</v>
      </c>
      <c r="C24" s="34" t="s">
        <v>103</v>
      </c>
      <c r="D24" s="8"/>
      <c r="E24" s="8">
        <v>3560.7</v>
      </c>
      <c r="F24" s="8"/>
      <c r="G24" s="8"/>
      <c r="H24" s="8"/>
      <c r="I24" s="8">
        <v>3560.7</v>
      </c>
      <c r="J24" s="8"/>
      <c r="K24" s="8"/>
      <c r="L24" s="57"/>
      <c r="M24" s="55">
        <v>3560.7</v>
      </c>
      <c r="N24" s="60"/>
      <c r="O24" s="60"/>
      <c r="P24" s="60"/>
      <c r="Q24" s="53">
        <v>3147.8</v>
      </c>
      <c r="R24" s="60"/>
      <c r="S24" s="57"/>
      <c r="T24" s="8" t="s">
        <v>170</v>
      </c>
    </row>
    <row r="25" spans="1:20" s="2" customFormat="1" ht="125.25" customHeight="1">
      <c r="A25" s="42" t="s">
        <v>79</v>
      </c>
      <c r="B25" s="17" t="s">
        <v>62</v>
      </c>
      <c r="C25" s="34" t="s">
        <v>103</v>
      </c>
      <c r="D25" s="8"/>
      <c r="E25" s="27">
        <v>289.5</v>
      </c>
      <c r="F25" s="8"/>
      <c r="G25" s="8"/>
      <c r="H25" s="8"/>
      <c r="I25" s="27">
        <v>289.5</v>
      </c>
      <c r="J25" s="8"/>
      <c r="K25" s="8"/>
      <c r="L25" s="57"/>
      <c r="M25" s="53">
        <v>289.5</v>
      </c>
      <c r="N25" s="60"/>
      <c r="O25" s="60"/>
      <c r="P25" s="60"/>
      <c r="Q25" s="60"/>
      <c r="R25" s="60"/>
      <c r="S25" s="57"/>
      <c r="T25" s="8" t="s">
        <v>170</v>
      </c>
    </row>
    <row r="26" spans="1:20" s="2" customFormat="1" ht="63" customHeight="1">
      <c r="A26" s="42" t="s">
        <v>82</v>
      </c>
      <c r="B26" s="17" t="s">
        <v>133</v>
      </c>
      <c r="C26" s="34" t="s">
        <v>103</v>
      </c>
      <c r="D26" s="8"/>
      <c r="E26" s="27">
        <v>8060</v>
      </c>
      <c r="F26" s="8">
        <v>786.3</v>
      </c>
      <c r="G26" s="8"/>
      <c r="H26" s="8"/>
      <c r="I26" s="27">
        <v>8060</v>
      </c>
      <c r="J26" s="8">
        <v>786.3</v>
      </c>
      <c r="K26" s="8"/>
      <c r="L26" s="57"/>
      <c r="M26" s="53">
        <v>8060</v>
      </c>
      <c r="N26" s="53">
        <v>786.3</v>
      </c>
      <c r="O26" s="60"/>
      <c r="P26" s="60"/>
      <c r="Q26" s="53">
        <v>8060</v>
      </c>
      <c r="R26" s="53">
        <v>244.4</v>
      </c>
      <c r="S26" s="57"/>
      <c r="T26" s="8" t="s">
        <v>170</v>
      </c>
    </row>
    <row r="27" spans="1:20" s="2" customFormat="1" ht="85.5" customHeight="1">
      <c r="A27" s="42" t="s">
        <v>134</v>
      </c>
      <c r="B27" s="17" t="s">
        <v>176</v>
      </c>
      <c r="C27" s="34" t="s">
        <v>103</v>
      </c>
      <c r="D27" s="8"/>
      <c r="E27" s="27">
        <v>300</v>
      </c>
      <c r="F27" s="8">
        <v>0.3</v>
      </c>
      <c r="G27" s="8"/>
      <c r="H27" s="8"/>
      <c r="I27" s="27">
        <v>300</v>
      </c>
      <c r="J27" s="8">
        <v>0.3</v>
      </c>
      <c r="K27" s="8"/>
      <c r="L27" s="57"/>
      <c r="M27" s="53">
        <v>300</v>
      </c>
      <c r="N27" s="53">
        <v>0.3</v>
      </c>
      <c r="O27" s="60"/>
      <c r="P27" s="60"/>
      <c r="Q27" s="60"/>
      <c r="R27" s="60"/>
      <c r="S27" s="57"/>
      <c r="T27" s="8" t="s">
        <v>170</v>
      </c>
    </row>
    <row r="28" spans="1:20" s="2" customFormat="1" ht="21" customHeight="1">
      <c r="A28" s="21"/>
      <c r="B28" s="22" t="s">
        <v>43</v>
      </c>
      <c r="C28" s="23"/>
      <c r="D28" s="26">
        <f>D10+D11+D12+D23+D24+D25+D26+D27</f>
        <v>0</v>
      </c>
      <c r="E28" s="26">
        <f t="shared" ref="E28:S28" si="4">E10+E11+E12+E23+E24+E25+E26+E27</f>
        <v>377384.2</v>
      </c>
      <c r="F28" s="26">
        <f t="shared" si="4"/>
        <v>139724.19999999998</v>
      </c>
      <c r="G28" s="26">
        <f t="shared" si="4"/>
        <v>0.2</v>
      </c>
      <c r="H28" s="26">
        <f>H10+H11+H12+H23+H24+H25+H26+H27</f>
        <v>0</v>
      </c>
      <c r="I28" s="26">
        <f t="shared" ref="I28" si="5">I10+I11+I12+I23+I24+I25+I26+I27</f>
        <v>377384.2</v>
      </c>
      <c r="J28" s="26">
        <f t="shared" ref="J28" si="6">J10+J11+J12+J23+J24+J25+J26+J27</f>
        <v>139724.19999999998</v>
      </c>
      <c r="K28" s="26">
        <f t="shared" ref="K28" si="7">K10+K11+K12+K23+K24+K25+K26+K27</f>
        <v>0.2</v>
      </c>
      <c r="L28" s="26">
        <f t="shared" si="4"/>
        <v>0</v>
      </c>
      <c r="M28" s="26">
        <f>M10+M11+M12+M23+M24+M25+M26+M27</f>
        <v>376743.71</v>
      </c>
      <c r="N28" s="26">
        <f t="shared" si="4"/>
        <v>135413.79999999999</v>
      </c>
      <c r="O28" s="26">
        <f t="shared" si="4"/>
        <v>0.2</v>
      </c>
      <c r="P28" s="26">
        <f t="shared" si="4"/>
        <v>0</v>
      </c>
      <c r="Q28" s="26">
        <f>Q10+Q11+Q12+Q23+Q24+Q25+Q26+Q27</f>
        <v>356171.89999999997</v>
      </c>
      <c r="R28" s="26">
        <f>R10+R12+R23+R24+R25+R26+R27</f>
        <v>125700.1</v>
      </c>
      <c r="S28" s="26">
        <f t="shared" si="4"/>
        <v>0</v>
      </c>
      <c r="T28" s="23"/>
    </row>
    <row r="29" spans="1:20" s="7" customFormat="1" ht="28.5" customHeight="1">
      <c r="A29" s="6"/>
      <c r="B29" s="41" t="s">
        <v>12</v>
      </c>
      <c r="C29" s="9"/>
      <c r="D29" s="9"/>
      <c r="E29" s="9"/>
      <c r="F29" s="9"/>
      <c r="G29" s="9"/>
      <c r="H29" s="9"/>
      <c r="I29" s="9"/>
      <c r="J29" s="9"/>
      <c r="K29" s="9"/>
      <c r="L29" s="62"/>
      <c r="M29" s="60"/>
      <c r="N29" s="60"/>
      <c r="O29" s="60"/>
      <c r="P29" s="60"/>
      <c r="Q29" s="60"/>
      <c r="R29" s="60"/>
      <c r="S29" s="62"/>
      <c r="T29" s="9"/>
    </row>
    <row r="30" spans="1:20" s="2" customFormat="1" ht="79.5" customHeight="1">
      <c r="A30" s="14" t="s">
        <v>26</v>
      </c>
      <c r="B30" s="15" t="s">
        <v>13</v>
      </c>
      <c r="C30" s="34" t="s">
        <v>103</v>
      </c>
      <c r="D30" s="8"/>
      <c r="E30" s="27">
        <v>475805.9</v>
      </c>
      <c r="F30" s="8">
        <v>85962</v>
      </c>
      <c r="G30" s="8"/>
      <c r="H30" s="8"/>
      <c r="I30" s="27">
        <v>475805.9</v>
      </c>
      <c r="J30" s="8">
        <v>85962</v>
      </c>
      <c r="K30" s="8"/>
      <c r="L30" s="57"/>
      <c r="M30" s="55">
        <v>475805.9</v>
      </c>
      <c r="N30" s="55">
        <v>83870.399999999994</v>
      </c>
      <c r="O30" s="59"/>
      <c r="P30" s="59"/>
      <c r="Q30" s="55">
        <v>475406.3</v>
      </c>
      <c r="R30" s="55">
        <v>96559.2</v>
      </c>
      <c r="S30" s="58"/>
      <c r="T30" s="8" t="s">
        <v>170</v>
      </c>
    </row>
    <row r="31" spans="1:20" s="2" customFormat="1" ht="79.5" customHeight="1">
      <c r="A31" s="14" t="s">
        <v>27</v>
      </c>
      <c r="B31" s="15" t="s">
        <v>14</v>
      </c>
      <c r="C31" s="34" t="s">
        <v>103</v>
      </c>
      <c r="D31" s="8"/>
      <c r="E31" s="8">
        <v>28691.4</v>
      </c>
      <c r="F31" s="8">
        <v>7063.6</v>
      </c>
      <c r="G31" s="8">
        <v>81</v>
      </c>
      <c r="H31" s="8"/>
      <c r="I31" s="8">
        <v>28691.4</v>
      </c>
      <c r="J31" s="8">
        <v>7063.6</v>
      </c>
      <c r="K31" s="8">
        <v>81</v>
      </c>
      <c r="L31" s="57"/>
      <c r="M31" s="55">
        <v>28691.4</v>
      </c>
      <c r="N31" s="55">
        <v>6850.5</v>
      </c>
      <c r="O31" s="27">
        <v>69.900000000000006</v>
      </c>
      <c r="P31" s="58"/>
      <c r="Q31" s="58"/>
      <c r="R31" s="58"/>
      <c r="S31" s="58"/>
      <c r="T31" s="8" t="s">
        <v>170</v>
      </c>
    </row>
    <row r="32" spans="1:20" s="2" customFormat="1" ht="33" customHeight="1">
      <c r="A32" s="20" t="s">
        <v>28</v>
      </c>
      <c r="B32" s="18" t="s">
        <v>72</v>
      </c>
      <c r="C32" s="19"/>
      <c r="D32" s="19">
        <f>SUM(D33:D35)</f>
        <v>0</v>
      </c>
      <c r="E32" s="19">
        <f t="shared" ref="E32:S32" si="8">SUM(E33:E35)</f>
        <v>25200.9</v>
      </c>
      <c r="F32" s="19">
        <f t="shared" si="8"/>
        <v>4206.7</v>
      </c>
      <c r="G32" s="19">
        <f t="shared" si="8"/>
        <v>0</v>
      </c>
      <c r="H32" s="19">
        <f>SUM(H33:H35)</f>
        <v>0</v>
      </c>
      <c r="I32" s="19">
        <f t="shared" ref="I32" si="9">SUM(I33:I35)</f>
        <v>25200.9</v>
      </c>
      <c r="J32" s="19">
        <f t="shared" ref="J32" si="10">SUM(J33:J35)</f>
        <v>4206.7</v>
      </c>
      <c r="K32" s="19">
        <f t="shared" ref="K32" si="11">SUM(K33:K35)</f>
        <v>0</v>
      </c>
      <c r="L32" s="19">
        <f t="shared" si="8"/>
        <v>0</v>
      </c>
      <c r="M32" s="67">
        <f>SUM(M33:M35)</f>
        <v>24637.9</v>
      </c>
      <c r="N32" s="19">
        <f t="shared" si="8"/>
        <v>4151</v>
      </c>
      <c r="O32" s="19">
        <f t="shared" si="8"/>
        <v>0</v>
      </c>
      <c r="P32" s="19">
        <f t="shared" si="8"/>
        <v>0</v>
      </c>
      <c r="Q32" s="19">
        <f t="shared" si="8"/>
        <v>12750.2</v>
      </c>
      <c r="R32" s="19">
        <f t="shared" si="8"/>
        <v>2975.3</v>
      </c>
      <c r="S32" s="19">
        <f t="shared" si="8"/>
        <v>0</v>
      </c>
      <c r="T32" s="19"/>
    </row>
    <row r="33" spans="1:21" s="2" customFormat="1" ht="87" customHeight="1">
      <c r="A33" s="14" t="s">
        <v>45</v>
      </c>
      <c r="B33" s="15" t="s">
        <v>153</v>
      </c>
      <c r="C33" s="34" t="s">
        <v>103</v>
      </c>
      <c r="D33" s="8"/>
      <c r="E33" s="27">
        <v>2080</v>
      </c>
      <c r="F33" s="27">
        <v>1920</v>
      </c>
      <c r="G33" s="27"/>
      <c r="H33" s="8"/>
      <c r="I33" s="27">
        <v>2080</v>
      </c>
      <c r="J33" s="27">
        <v>1920</v>
      </c>
      <c r="K33" s="27"/>
      <c r="L33" s="58"/>
      <c r="M33" s="55">
        <v>2080</v>
      </c>
      <c r="N33" s="55">
        <v>1920</v>
      </c>
      <c r="O33" s="60"/>
      <c r="P33" s="60"/>
      <c r="Q33" s="68">
        <v>2080</v>
      </c>
      <c r="R33" s="55">
        <v>1920</v>
      </c>
      <c r="S33" s="60"/>
      <c r="T33" s="8" t="s">
        <v>170</v>
      </c>
    </row>
    <row r="34" spans="1:21" s="2" customFormat="1" ht="126.75" customHeight="1">
      <c r="A34" s="14" t="s">
        <v>46</v>
      </c>
      <c r="B34" s="15" t="s">
        <v>154</v>
      </c>
      <c r="C34" s="34" t="s">
        <v>103</v>
      </c>
      <c r="D34" s="8"/>
      <c r="E34" s="27">
        <v>22557.9</v>
      </c>
      <c r="F34" s="27">
        <v>2231</v>
      </c>
      <c r="G34" s="27"/>
      <c r="H34" s="8"/>
      <c r="I34" s="27">
        <v>22557.9</v>
      </c>
      <c r="J34" s="27">
        <v>2231</v>
      </c>
      <c r="K34" s="27"/>
      <c r="L34" s="58"/>
      <c r="M34" s="27">
        <v>22557.9</v>
      </c>
      <c r="N34" s="27">
        <v>2231</v>
      </c>
      <c r="O34" s="57"/>
      <c r="P34" s="57"/>
      <c r="Q34" s="69">
        <v>10670.2</v>
      </c>
      <c r="R34" s="27">
        <v>1055.3</v>
      </c>
      <c r="S34" s="57"/>
      <c r="T34" s="8" t="s">
        <v>192</v>
      </c>
    </row>
    <row r="35" spans="1:21" s="2" customFormat="1" ht="144" customHeight="1">
      <c r="A35" s="14" t="s">
        <v>178</v>
      </c>
      <c r="B35" s="15" t="s">
        <v>177</v>
      </c>
      <c r="C35" s="34" t="s">
        <v>103</v>
      </c>
      <c r="D35" s="8"/>
      <c r="E35" s="27">
        <v>563</v>
      </c>
      <c r="F35" s="27">
        <v>55.7</v>
      </c>
      <c r="G35" s="27"/>
      <c r="H35" s="8"/>
      <c r="I35" s="27">
        <v>563</v>
      </c>
      <c r="J35" s="27">
        <v>55.7</v>
      </c>
      <c r="K35" s="27"/>
      <c r="L35" s="58"/>
      <c r="M35" s="27"/>
      <c r="N35" s="27"/>
      <c r="O35" s="57"/>
      <c r="P35" s="57"/>
      <c r="Q35" s="63"/>
      <c r="R35" s="58"/>
      <c r="S35" s="57"/>
      <c r="T35" s="8" t="s">
        <v>192</v>
      </c>
    </row>
    <row r="36" spans="1:21" s="2" customFormat="1" ht="43.5" customHeight="1">
      <c r="A36" s="20" t="s">
        <v>29</v>
      </c>
      <c r="B36" s="18" t="s">
        <v>120</v>
      </c>
      <c r="C36" s="40" t="s">
        <v>103</v>
      </c>
      <c r="D36" s="19">
        <f>SUM(D37:D56)</f>
        <v>0</v>
      </c>
      <c r="E36" s="19">
        <f t="shared" ref="E36:S36" si="12">SUM(E37:E56)</f>
        <v>0</v>
      </c>
      <c r="F36" s="19">
        <f t="shared" si="12"/>
        <v>33228.300000000003</v>
      </c>
      <c r="G36" s="19">
        <f t="shared" si="12"/>
        <v>0</v>
      </c>
      <c r="H36" s="19">
        <f>SUM(H37:H56)</f>
        <v>0</v>
      </c>
      <c r="I36" s="19">
        <f t="shared" ref="I36" si="13">SUM(I37:I56)</f>
        <v>0</v>
      </c>
      <c r="J36" s="19">
        <f t="shared" ref="J36" si="14">SUM(J37:J56)</f>
        <v>33228.300000000003</v>
      </c>
      <c r="K36" s="19">
        <f t="shared" ref="K36" si="15">SUM(K37:K56)</f>
        <v>0</v>
      </c>
      <c r="L36" s="19">
        <f t="shared" si="12"/>
        <v>0</v>
      </c>
      <c r="M36" s="19">
        <f t="shared" si="12"/>
        <v>0</v>
      </c>
      <c r="N36" s="19">
        <f t="shared" si="12"/>
        <v>33217.199999999997</v>
      </c>
      <c r="O36" s="19">
        <f t="shared" si="12"/>
        <v>0</v>
      </c>
      <c r="P36" s="19">
        <f t="shared" si="12"/>
        <v>0</v>
      </c>
      <c r="Q36" s="19">
        <f t="shared" si="12"/>
        <v>0</v>
      </c>
      <c r="R36" s="19">
        <f>SUM(R37:R56)</f>
        <v>27941.200000000001</v>
      </c>
      <c r="S36" s="19">
        <f t="shared" si="12"/>
        <v>0</v>
      </c>
      <c r="T36" s="19"/>
    </row>
    <row r="37" spans="1:21" s="2" customFormat="1" ht="117.75" customHeight="1">
      <c r="A37" s="14" t="s">
        <v>47</v>
      </c>
      <c r="B37" s="15" t="s">
        <v>91</v>
      </c>
      <c r="C37" s="34" t="s">
        <v>103</v>
      </c>
      <c r="D37" s="8"/>
      <c r="E37" s="8"/>
      <c r="F37" s="8">
        <v>12338.3</v>
      </c>
      <c r="G37" s="8"/>
      <c r="H37" s="8"/>
      <c r="I37" s="8"/>
      <c r="J37" s="8">
        <v>12338.3</v>
      </c>
      <c r="K37" s="8"/>
      <c r="L37" s="60"/>
      <c r="M37" s="60"/>
      <c r="N37" s="53">
        <v>12338.3</v>
      </c>
      <c r="O37" s="60"/>
      <c r="P37" s="60"/>
      <c r="Q37" s="60"/>
      <c r="R37" s="53">
        <v>12027.4</v>
      </c>
      <c r="S37" s="57"/>
      <c r="T37" s="8" t="s">
        <v>170</v>
      </c>
    </row>
    <row r="38" spans="1:21" s="2" customFormat="1" ht="117.75" customHeight="1">
      <c r="A38" s="14" t="s">
        <v>48</v>
      </c>
      <c r="B38" s="15" t="s">
        <v>90</v>
      </c>
      <c r="C38" s="34" t="s">
        <v>103</v>
      </c>
      <c r="D38" s="8"/>
      <c r="E38" s="8"/>
      <c r="F38" s="27">
        <v>689.4</v>
      </c>
      <c r="G38" s="27"/>
      <c r="H38" s="8"/>
      <c r="I38" s="8"/>
      <c r="J38" s="27">
        <v>689.4</v>
      </c>
      <c r="K38" s="27"/>
      <c r="L38" s="60"/>
      <c r="M38" s="60"/>
      <c r="N38" s="53">
        <v>679.6</v>
      </c>
      <c r="O38" s="60"/>
      <c r="P38" s="60"/>
      <c r="Q38" s="60"/>
      <c r="R38" s="60"/>
      <c r="S38" s="57"/>
      <c r="T38" s="8" t="s">
        <v>170</v>
      </c>
      <c r="U38" s="5"/>
    </row>
    <row r="39" spans="1:21" s="2" customFormat="1" ht="33" customHeight="1">
      <c r="A39" s="14" t="s">
        <v>49</v>
      </c>
      <c r="B39" s="15" t="s">
        <v>8</v>
      </c>
      <c r="C39" s="34" t="s">
        <v>103</v>
      </c>
      <c r="D39" s="8"/>
      <c r="E39" s="8"/>
      <c r="F39" s="8">
        <v>9556.2999999999993</v>
      </c>
      <c r="G39" s="8"/>
      <c r="H39" s="8"/>
      <c r="I39" s="8"/>
      <c r="J39" s="8">
        <v>9556.2999999999993</v>
      </c>
      <c r="K39" s="8"/>
      <c r="L39" s="60"/>
      <c r="M39" s="60"/>
      <c r="N39" s="53">
        <v>9556.2999999999993</v>
      </c>
      <c r="O39" s="60"/>
      <c r="P39" s="60"/>
      <c r="Q39" s="60"/>
      <c r="R39" s="53">
        <v>9459.7000000000007</v>
      </c>
      <c r="S39" s="57"/>
      <c r="T39" s="8" t="s">
        <v>170</v>
      </c>
    </row>
    <row r="40" spans="1:21" s="2" customFormat="1" ht="45.75" customHeight="1">
      <c r="A40" s="14" t="s">
        <v>50</v>
      </c>
      <c r="B40" s="15" t="s">
        <v>93</v>
      </c>
      <c r="C40" s="34" t="s">
        <v>103</v>
      </c>
      <c r="D40" s="8"/>
      <c r="E40" s="8"/>
      <c r="F40" s="27">
        <v>627.70000000000005</v>
      </c>
      <c r="G40" s="27"/>
      <c r="H40" s="8"/>
      <c r="I40" s="8"/>
      <c r="J40" s="27">
        <v>627.70000000000005</v>
      </c>
      <c r="K40" s="27"/>
      <c r="L40" s="60"/>
      <c r="M40" s="60"/>
      <c r="N40" s="53">
        <v>627.20000000000005</v>
      </c>
      <c r="O40" s="60"/>
      <c r="P40" s="60"/>
      <c r="Q40" s="60"/>
      <c r="R40" s="60"/>
      <c r="S40" s="57"/>
      <c r="T40" s="8" t="s">
        <v>170</v>
      </c>
      <c r="U40" s="2">
        <v>3154.3155000000002</v>
      </c>
    </row>
    <row r="41" spans="1:21" s="2" customFormat="1" ht="45.75" customHeight="1">
      <c r="A41" s="14" t="s">
        <v>51</v>
      </c>
      <c r="B41" s="15" t="s">
        <v>9</v>
      </c>
      <c r="C41" s="34" t="s">
        <v>103</v>
      </c>
      <c r="D41" s="8"/>
      <c r="E41" s="8"/>
      <c r="F41" s="8">
        <v>126.1</v>
      </c>
      <c r="G41" s="8"/>
      <c r="H41" s="8"/>
      <c r="I41" s="8"/>
      <c r="J41" s="8">
        <v>126.1</v>
      </c>
      <c r="K41" s="8"/>
      <c r="L41" s="60"/>
      <c r="M41" s="60"/>
      <c r="N41" s="53">
        <v>126.1</v>
      </c>
      <c r="O41" s="60"/>
      <c r="P41" s="60"/>
      <c r="Q41" s="60"/>
      <c r="R41" s="53">
        <v>123.2</v>
      </c>
      <c r="S41" s="57"/>
      <c r="T41" s="8" t="s">
        <v>170</v>
      </c>
    </row>
    <row r="42" spans="1:21" s="2" customFormat="1" ht="53.25" customHeight="1">
      <c r="A42" s="14" t="s">
        <v>73</v>
      </c>
      <c r="B42" s="15" t="s">
        <v>84</v>
      </c>
      <c r="C42" s="34" t="s">
        <v>103</v>
      </c>
      <c r="D42" s="8"/>
      <c r="E42" s="8"/>
      <c r="F42" s="8">
        <v>8.9</v>
      </c>
      <c r="G42" s="8"/>
      <c r="H42" s="8"/>
      <c r="I42" s="8"/>
      <c r="J42" s="8">
        <v>8.9</v>
      </c>
      <c r="K42" s="8"/>
      <c r="L42" s="60"/>
      <c r="M42" s="60"/>
      <c r="N42" s="53">
        <v>8.9</v>
      </c>
      <c r="O42" s="60"/>
      <c r="P42" s="60"/>
      <c r="Q42" s="60"/>
      <c r="R42" s="60"/>
      <c r="S42" s="57"/>
      <c r="T42" s="8" t="s">
        <v>170</v>
      </c>
      <c r="U42" s="2">
        <v>3175.3175999999999</v>
      </c>
    </row>
    <row r="43" spans="1:21" s="2" customFormat="1" ht="53.25" customHeight="1">
      <c r="A43" s="14" t="s">
        <v>121</v>
      </c>
      <c r="B43" s="15" t="s">
        <v>140</v>
      </c>
      <c r="C43" s="34" t="s">
        <v>103</v>
      </c>
      <c r="D43" s="8"/>
      <c r="E43" s="8"/>
      <c r="F43" s="8">
        <v>203.9</v>
      </c>
      <c r="G43" s="8"/>
      <c r="H43" s="8"/>
      <c r="I43" s="8"/>
      <c r="J43" s="8">
        <v>203.9</v>
      </c>
      <c r="K43" s="8"/>
      <c r="L43" s="60"/>
      <c r="M43" s="60"/>
      <c r="N43" s="53">
        <v>203.1</v>
      </c>
      <c r="O43" s="60"/>
      <c r="P43" s="60"/>
      <c r="Q43" s="60"/>
      <c r="R43" s="60"/>
      <c r="S43" s="57"/>
      <c r="T43" s="8" t="s">
        <v>170</v>
      </c>
      <c r="U43" s="2">
        <v>5258.5258999999996</v>
      </c>
    </row>
    <row r="44" spans="1:21" s="2" customFormat="1" ht="53.25" customHeight="1">
      <c r="A44" s="14" t="s">
        <v>122</v>
      </c>
      <c r="B44" s="15" t="s">
        <v>179</v>
      </c>
      <c r="C44" s="34" t="s">
        <v>103</v>
      </c>
      <c r="D44" s="8"/>
      <c r="E44" s="8"/>
      <c r="F44" s="8">
        <v>27.1</v>
      </c>
      <c r="G44" s="8"/>
      <c r="H44" s="8"/>
      <c r="I44" s="8"/>
      <c r="J44" s="8">
        <v>27.1</v>
      </c>
      <c r="K44" s="8"/>
      <c r="L44" s="60"/>
      <c r="M44" s="60"/>
      <c r="N44" s="53">
        <v>27.1</v>
      </c>
      <c r="O44" s="60"/>
      <c r="P44" s="60"/>
      <c r="Q44" s="60"/>
      <c r="R44" s="53">
        <v>27.1</v>
      </c>
      <c r="S44" s="57"/>
      <c r="T44" s="8" t="s">
        <v>170</v>
      </c>
    </row>
    <row r="45" spans="1:21" s="2" customFormat="1" ht="41.25" customHeight="1">
      <c r="A45" s="14" t="s">
        <v>123</v>
      </c>
      <c r="B45" s="13" t="s">
        <v>118</v>
      </c>
      <c r="C45" s="34" t="s">
        <v>103</v>
      </c>
      <c r="D45" s="8"/>
      <c r="E45" s="8"/>
      <c r="F45" s="8">
        <v>577.9</v>
      </c>
      <c r="G45" s="8"/>
      <c r="H45" s="8"/>
      <c r="I45" s="8"/>
      <c r="J45" s="8">
        <v>577.9</v>
      </c>
      <c r="K45" s="8"/>
      <c r="L45" s="60"/>
      <c r="M45" s="60"/>
      <c r="N45" s="53">
        <v>577.9</v>
      </c>
      <c r="O45" s="60"/>
      <c r="P45" s="60"/>
      <c r="Q45" s="60"/>
      <c r="R45" s="53">
        <v>577.9</v>
      </c>
      <c r="S45" s="57"/>
      <c r="T45" s="8" t="s">
        <v>170</v>
      </c>
    </row>
    <row r="46" spans="1:21" s="2" customFormat="1" ht="43.5" customHeight="1">
      <c r="A46" s="14" t="s">
        <v>109</v>
      </c>
      <c r="B46" s="13" t="s">
        <v>119</v>
      </c>
      <c r="C46" s="34" t="s">
        <v>103</v>
      </c>
      <c r="D46" s="8"/>
      <c r="E46" s="8"/>
      <c r="F46" s="8">
        <v>671.1</v>
      </c>
      <c r="G46" s="8"/>
      <c r="H46" s="8"/>
      <c r="I46" s="8"/>
      <c r="J46" s="8">
        <v>671.1</v>
      </c>
      <c r="K46" s="8"/>
      <c r="L46" s="60"/>
      <c r="M46" s="60"/>
      <c r="N46" s="53">
        <v>671.1</v>
      </c>
      <c r="O46" s="60"/>
      <c r="P46" s="60"/>
      <c r="Q46" s="60"/>
      <c r="R46" s="60"/>
      <c r="S46" s="57"/>
      <c r="T46" s="8" t="s">
        <v>170</v>
      </c>
      <c r="U46" s="2">
        <v>5292</v>
      </c>
    </row>
    <row r="47" spans="1:21" s="2" customFormat="1" ht="29.25" customHeight="1">
      <c r="A47" s="14" t="s">
        <v>135</v>
      </c>
      <c r="B47" s="13" t="s">
        <v>180</v>
      </c>
      <c r="C47" s="34" t="s">
        <v>103</v>
      </c>
      <c r="D47" s="8"/>
      <c r="E47" s="8"/>
      <c r="F47" s="8">
        <v>178.2</v>
      </c>
      <c r="G47" s="8"/>
      <c r="H47" s="8"/>
      <c r="I47" s="8"/>
      <c r="J47" s="8">
        <v>178.2</v>
      </c>
      <c r="K47" s="8"/>
      <c r="L47" s="60"/>
      <c r="M47" s="60"/>
      <c r="N47" s="53">
        <v>178.2</v>
      </c>
      <c r="O47" s="60"/>
      <c r="P47" s="60"/>
      <c r="Q47" s="60"/>
      <c r="R47" s="53">
        <v>178.2</v>
      </c>
      <c r="S47" s="57"/>
      <c r="T47" s="8" t="s">
        <v>170</v>
      </c>
    </row>
    <row r="48" spans="1:21" s="2" customFormat="1" ht="29.25" customHeight="1">
      <c r="A48" s="14" t="s">
        <v>136</v>
      </c>
      <c r="B48" s="13" t="s">
        <v>129</v>
      </c>
      <c r="C48" s="34" t="s">
        <v>103</v>
      </c>
      <c r="D48" s="8"/>
      <c r="E48" s="8"/>
      <c r="F48" s="8">
        <v>2020</v>
      </c>
      <c r="G48" s="8"/>
      <c r="H48" s="8"/>
      <c r="I48" s="8"/>
      <c r="J48" s="8">
        <v>2020</v>
      </c>
      <c r="K48" s="8"/>
      <c r="L48" s="60"/>
      <c r="M48" s="60"/>
      <c r="N48" s="53">
        <v>2020</v>
      </c>
      <c r="O48" s="60"/>
      <c r="P48" s="60"/>
      <c r="Q48" s="60"/>
      <c r="R48" s="53">
        <v>2020</v>
      </c>
      <c r="S48" s="57"/>
      <c r="T48" s="8" t="s">
        <v>170</v>
      </c>
    </row>
    <row r="49" spans="1:21" s="2" customFormat="1" ht="46.5" customHeight="1">
      <c r="A49" s="14" t="s">
        <v>138</v>
      </c>
      <c r="B49" s="13" t="s">
        <v>137</v>
      </c>
      <c r="C49" s="34" t="s">
        <v>103</v>
      </c>
      <c r="D49" s="8"/>
      <c r="E49" s="8"/>
      <c r="F49" s="8">
        <v>1477</v>
      </c>
      <c r="G49" s="8"/>
      <c r="H49" s="8"/>
      <c r="I49" s="8"/>
      <c r="J49" s="8">
        <v>1477</v>
      </c>
      <c r="K49" s="8"/>
      <c r="L49" s="60"/>
      <c r="M49" s="60"/>
      <c r="N49" s="53">
        <v>1477</v>
      </c>
      <c r="O49" s="60"/>
      <c r="P49" s="60"/>
      <c r="Q49" s="60"/>
      <c r="R49" s="60"/>
      <c r="S49" s="57"/>
      <c r="T49" s="8" t="s">
        <v>170</v>
      </c>
      <c r="U49" s="2">
        <v>5252</v>
      </c>
    </row>
    <row r="50" spans="1:21" s="2" customFormat="1" ht="42" customHeight="1">
      <c r="A50" s="14" t="s">
        <v>141</v>
      </c>
      <c r="B50" s="17" t="s">
        <v>155</v>
      </c>
      <c r="C50" s="34" t="s">
        <v>103</v>
      </c>
      <c r="D50" s="8"/>
      <c r="E50" s="8"/>
      <c r="F50" s="27">
        <v>581.79999999999995</v>
      </c>
      <c r="G50" s="27"/>
      <c r="H50" s="8"/>
      <c r="I50" s="8"/>
      <c r="J50" s="27">
        <v>581.79999999999995</v>
      </c>
      <c r="K50" s="27"/>
      <c r="L50" s="60"/>
      <c r="M50" s="60"/>
      <c r="N50" s="55">
        <v>581.79999999999995</v>
      </c>
      <c r="O50" s="60"/>
      <c r="P50" s="60"/>
      <c r="Q50" s="60"/>
      <c r="R50" s="55">
        <v>581.79999999999995</v>
      </c>
      <c r="S50" s="57"/>
      <c r="T50" s="8" t="s">
        <v>170</v>
      </c>
    </row>
    <row r="51" spans="1:21" s="2" customFormat="1" ht="42" customHeight="1">
      <c r="A51" s="14" t="s">
        <v>156</v>
      </c>
      <c r="B51" s="17" t="s">
        <v>139</v>
      </c>
      <c r="C51" s="34" t="s">
        <v>103</v>
      </c>
      <c r="D51" s="8"/>
      <c r="E51" s="8"/>
      <c r="F51" s="27">
        <v>243.7</v>
      </c>
      <c r="G51" s="27"/>
      <c r="H51" s="8"/>
      <c r="I51" s="8"/>
      <c r="J51" s="27">
        <v>243.7</v>
      </c>
      <c r="K51" s="27"/>
      <c r="L51" s="60"/>
      <c r="M51" s="60"/>
      <c r="N51" s="55">
        <v>243.7</v>
      </c>
      <c r="O51" s="60"/>
      <c r="P51" s="60"/>
      <c r="Q51" s="60"/>
      <c r="R51" s="55">
        <v>243.7</v>
      </c>
      <c r="S51" s="57"/>
      <c r="T51" s="8" t="s">
        <v>170</v>
      </c>
    </row>
    <row r="52" spans="1:21" s="2" customFormat="1" ht="42" customHeight="1">
      <c r="A52" s="14" t="s">
        <v>158</v>
      </c>
      <c r="B52" s="17" t="s">
        <v>157</v>
      </c>
      <c r="C52" s="34" t="s">
        <v>103</v>
      </c>
      <c r="D52" s="8"/>
      <c r="E52" s="8"/>
      <c r="F52" s="27">
        <v>1187</v>
      </c>
      <c r="G52" s="27"/>
      <c r="H52" s="8"/>
      <c r="I52" s="8"/>
      <c r="J52" s="27">
        <v>1187</v>
      </c>
      <c r="K52" s="27"/>
      <c r="L52" s="60"/>
      <c r="M52" s="60"/>
      <c r="N52" s="55">
        <v>1187</v>
      </c>
      <c r="O52" s="60"/>
      <c r="P52" s="60"/>
      <c r="Q52" s="60"/>
      <c r="R52" s="59"/>
      <c r="S52" s="57"/>
      <c r="T52" s="8" t="s">
        <v>170</v>
      </c>
      <c r="U52" s="2" t="s">
        <v>169</v>
      </c>
    </row>
    <row r="53" spans="1:21" s="2" customFormat="1" ht="42" customHeight="1">
      <c r="A53" s="14" t="s">
        <v>160</v>
      </c>
      <c r="B53" s="17" t="s">
        <v>181</v>
      </c>
      <c r="C53" s="34" t="s">
        <v>103</v>
      </c>
      <c r="D53" s="8"/>
      <c r="E53" s="8"/>
      <c r="F53" s="27">
        <v>125.7</v>
      </c>
      <c r="G53" s="27"/>
      <c r="H53" s="8"/>
      <c r="I53" s="8"/>
      <c r="J53" s="27">
        <v>125.7</v>
      </c>
      <c r="K53" s="27"/>
      <c r="L53" s="60"/>
      <c r="M53" s="60"/>
      <c r="N53" s="55">
        <v>125.7</v>
      </c>
      <c r="O53" s="60"/>
      <c r="P53" s="60"/>
      <c r="Q53" s="60"/>
      <c r="R53" s="55">
        <v>123.1</v>
      </c>
      <c r="S53" s="57"/>
      <c r="T53" s="8" t="s">
        <v>170</v>
      </c>
    </row>
    <row r="54" spans="1:21" s="2" customFormat="1" ht="42" customHeight="1">
      <c r="A54" s="14" t="s">
        <v>184</v>
      </c>
      <c r="B54" s="17" t="s">
        <v>159</v>
      </c>
      <c r="C54" s="34" t="s">
        <v>103</v>
      </c>
      <c r="D54" s="8"/>
      <c r="E54" s="8"/>
      <c r="F54" s="27">
        <v>1064</v>
      </c>
      <c r="G54" s="27"/>
      <c r="H54" s="8"/>
      <c r="I54" s="8"/>
      <c r="J54" s="27">
        <v>1064</v>
      </c>
      <c r="K54" s="27"/>
      <c r="L54" s="60"/>
      <c r="M54" s="60"/>
      <c r="N54" s="55">
        <v>1064</v>
      </c>
      <c r="O54" s="60"/>
      <c r="P54" s="60"/>
      <c r="Q54" s="60"/>
      <c r="R54" s="55">
        <v>1054.9000000000001</v>
      </c>
      <c r="S54" s="57"/>
      <c r="T54" s="8" t="s">
        <v>170</v>
      </c>
    </row>
    <row r="55" spans="1:21" s="2" customFormat="1" ht="42" customHeight="1">
      <c r="A55" s="14" t="s">
        <v>185</v>
      </c>
      <c r="B55" s="17" t="s">
        <v>182</v>
      </c>
      <c r="C55" s="34" t="s">
        <v>103</v>
      </c>
      <c r="D55" s="8"/>
      <c r="E55" s="8"/>
      <c r="F55" s="27">
        <v>1198</v>
      </c>
      <c r="G55" s="27"/>
      <c r="H55" s="8"/>
      <c r="I55" s="8"/>
      <c r="J55" s="27">
        <v>1198</v>
      </c>
      <c r="K55" s="27"/>
      <c r="L55" s="60"/>
      <c r="M55" s="60"/>
      <c r="N55" s="55">
        <v>1198</v>
      </c>
      <c r="O55" s="60"/>
      <c r="P55" s="60"/>
      <c r="Q55" s="60"/>
      <c r="R55" s="55">
        <v>1198</v>
      </c>
      <c r="S55" s="57"/>
      <c r="T55" s="8" t="s">
        <v>170</v>
      </c>
    </row>
    <row r="56" spans="1:21" s="2" customFormat="1" ht="42" customHeight="1">
      <c r="A56" s="14" t="s">
        <v>186</v>
      </c>
      <c r="B56" s="17" t="s">
        <v>183</v>
      </c>
      <c r="C56" s="34" t="s">
        <v>103</v>
      </c>
      <c r="D56" s="8"/>
      <c r="E56" s="8"/>
      <c r="F56" s="27">
        <v>326.2</v>
      </c>
      <c r="G56" s="27"/>
      <c r="H56" s="8"/>
      <c r="I56" s="8"/>
      <c r="J56" s="27">
        <v>326.2</v>
      </c>
      <c r="K56" s="27"/>
      <c r="L56" s="60"/>
      <c r="M56" s="60"/>
      <c r="N56" s="55">
        <v>326.2</v>
      </c>
      <c r="O56" s="60"/>
      <c r="P56" s="60"/>
      <c r="Q56" s="60"/>
      <c r="R56" s="55">
        <v>326.2</v>
      </c>
      <c r="S56" s="57"/>
      <c r="T56" s="8" t="s">
        <v>170</v>
      </c>
    </row>
    <row r="57" spans="1:21" s="2" customFormat="1" ht="67.5" customHeight="1">
      <c r="A57" s="14" t="s">
        <v>124</v>
      </c>
      <c r="B57" s="13" t="s">
        <v>59</v>
      </c>
      <c r="C57" s="34" t="s">
        <v>103</v>
      </c>
      <c r="D57" s="8"/>
      <c r="E57" s="8">
        <v>842</v>
      </c>
      <c r="F57" s="8"/>
      <c r="G57" s="8"/>
      <c r="H57" s="8"/>
      <c r="I57" s="8">
        <v>842</v>
      </c>
      <c r="J57" s="8"/>
      <c r="K57" s="8"/>
      <c r="L57" s="60"/>
      <c r="M57" s="53">
        <v>637.29999999999995</v>
      </c>
      <c r="N57" s="60"/>
      <c r="O57" s="60"/>
      <c r="P57" s="60"/>
      <c r="Q57" s="60"/>
      <c r="R57" s="60"/>
      <c r="S57" s="57"/>
      <c r="T57" s="8" t="s">
        <v>170</v>
      </c>
    </row>
    <row r="58" spans="1:21" s="2" customFormat="1" ht="125.25" customHeight="1">
      <c r="A58" s="14" t="s">
        <v>58</v>
      </c>
      <c r="B58" s="13" t="s">
        <v>71</v>
      </c>
      <c r="C58" s="34" t="s">
        <v>103</v>
      </c>
      <c r="D58" s="8"/>
      <c r="E58" s="8">
        <v>2110.6</v>
      </c>
      <c r="F58" s="8"/>
      <c r="G58" s="8"/>
      <c r="H58" s="8"/>
      <c r="I58" s="8">
        <v>2110.6</v>
      </c>
      <c r="J58" s="8"/>
      <c r="K58" s="8"/>
      <c r="L58" s="60"/>
      <c r="M58" s="53">
        <v>2110.6</v>
      </c>
      <c r="N58" s="60"/>
      <c r="O58" s="60"/>
      <c r="P58" s="60"/>
      <c r="Q58" s="53">
        <v>2110.6</v>
      </c>
      <c r="R58" s="60"/>
      <c r="S58" s="57"/>
      <c r="T58" s="8" t="s">
        <v>170</v>
      </c>
    </row>
    <row r="59" spans="1:21" s="2" customFormat="1" ht="125.25" customHeight="1">
      <c r="A59" s="14" t="s">
        <v>60</v>
      </c>
      <c r="B59" s="13" t="s">
        <v>96</v>
      </c>
      <c r="C59" s="34" t="s">
        <v>103</v>
      </c>
      <c r="D59" s="8"/>
      <c r="E59" s="27">
        <v>1511.2</v>
      </c>
      <c r="F59" s="27"/>
      <c r="G59" s="27"/>
      <c r="H59" s="8"/>
      <c r="I59" s="27">
        <v>1511.2</v>
      </c>
      <c r="J59" s="27"/>
      <c r="K59" s="27"/>
      <c r="L59" s="59"/>
      <c r="M59" s="55">
        <v>1511.2</v>
      </c>
      <c r="N59" s="60"/>
      <c r="O59" s="60"/>
      <c r="P59" s="60"/>
      <c r="Q59" s="57"/>
      <c r="R59" s="57"/>
      <c r="S59" s="57"/>
      <c r="T59" s="8" t="s">
        <v>170</v>
      </c>
    </row>
    <row r="60" spans="1:21" s="2" customFormat="1" ht="130.5" customHeight="1">
      <c r="A60" s="14" t="s">
        <v>61</v>
      </c>
      <c r="B60" s="13" t="s">
        <v>57</v>
      </c>
      <c r="C60" s="34" t="s">
        <v>103</v>
      </c>
      <c r="D60" s="8"/>
      <c r="E60" s="8">
        <v>4382.7</v>
      </c>
      <c r="F60" s="8"/>
      <c r="G60" s="8"/>
      <c r="H60" s="8"/>
      <c r="I60" s="8">
        <v>4382.7</v>
      </c>
      <c r="J60" s="8"/>
      <c r="K60" s="8"/>
      <c r="L60" s="60"/>
      <c r="M60" s="53">
        <v>4382.7</v>
      </c>
      <c r="N60" s="60"/>
      <c r="O60" s="60"/>
      <c r="P60" s="60"/>
      <c r="Q60" s="53">
        <v>4257.2</v>
      </c>
      <c r="R60" s="57"/>
      <c r="S60" s="57"/>
      <c r="T60" s="8" t="s">
        <v>170</v>
      </c>
    </row>
    <row r="61" spans="1:21" s="2" customFormat="1" ht="130.5" customHeight="1">
      <c r="A61" s="14" t="s">
        <v>63</v>
      </c>
      <c r="B61" s="13" t="s">
        <v>62</v>
      </c>
      <c r="C61" s="34" t="s">
        <v>103</v>
      </c>
      <c r="D61" s="8"/>
      <c r="E61" s="8">
        <v>251.9</v>
      </c>
      <c r="F61" s="8"/>
      <c r="G61" s="8"/>
      <c r="H61" s="8"/>
      <c r="I61" s="8">
        <v>251.9</v>
      </c>
      <c r="J61" s="8"/>
      <c r="K61" s="8"/>
      <c r="L61" s="57"/>
      <c r="M61" s="53">
        <v>251.9</v>
      </c>
      <c r="N61" s="57"/>
      <c r="O61" s="57"/>
      <c r="P61" s="57"/>
      <c r="Q61" s="60"/>
      <c r="R61" s="57"/>
      <c r="S61" s="57"/>
      <c r="T61" s="8" t="s">
        <v>170</v>
      </c>
    </row>
    <row r="62" spans="1:21" s="2" customFormat="1" ht="62.25" customHeight="1">
      <c r="A62" s="14" t="s">
        <v>64</v>
      </c>
      <c r="B62" s="13" t="s">
        <v>65</v>
      </c>
      <c r="C62" s="34" t="s">
        <v>103</v>
      </c>
      <c r="D62" s="8"/>
      <c r="E62" s="8">
        <v>2763</v>
      </c>
      <c r="F62" s="8"/>
      <c r="G62" s="8"/>
      <c r="H62" s="8"/>
      <c r="I62" s="8">
        <v>2763</v>
      </c>
      <c r="J62" s="8"/>
      <c r="K62" s="8"/>
      <c r="L62" s="57"/>
      <c r="M62" s="53">
        <v>2763</v>
      </c>
      <c r="N62" s="60"/>
      <c r="O62" s="60"/>
      <c r="P62" s="60"/>
      <c r="Q62" s="53">
        <v>2140</v>
      </c>
      <c r="R62" s="60"/>
      <c r="S62" s="57"/>
      <c r="T62" s="8" t="s">
        <v>170</v>
      </c>
    </row>
    <row r="63" spans="1:21" s="2" customFormat="1" ht="67.5" customHeight="1">
      <c r="A63" s="14" t="s">
        <v>80</v>
      </c>
      <c r="B63" s="13" t="s">
        <v>92</v>
      </c>
      <c r="C63" s="34" t="s">
        <v>103</v>
      </c>
      <c r="D63" s="8"/>
      <c r="E63" s="27">
        <v>178.7</v>
      </c>
      <c r="F63" s="27"/>
      <c r="G63" s="27"/>
      <c r="H63" s="8"/>
      <c r="I63" s="27">
        <v>178.7</v>
      </c>
      <c r="J63" s="27"/>
      <c r="K63" s="27"/>
      <c r="L63" s="58"/>
      <c r="M63" s="55">
        <v>178.7</v>
      </c>
      <c r="N63" s="60"/>
      <c r="O63" s="60"/>
      <c r="P63" s="60"/>
      <c r="Q63" s="60"/>
      <c r="R63" s="60"/>
      <c r="S63" s="57"/>
      <c r="T63" s="8" t="s">
        <v>170</v>
      </c>
    </row>
    <row r="64" spans="1:21" s="2" customFormat="1" ht="67.5" customHeight="1">
      <c r="A64" s="14" t="s">
        <v>142</v>
      </c>
      <c r="B64" s="13" t="s">
        <v>133</v>
      </c>
      <c r="C64" s="34" t="s">
        <v>103</v>
      </c>
      <c r="D64" s="8"/>
      <c r="E64" s="27">
        <v>7290</v>
      </c>
      <c r="F64" s="27">
        <v>56.3</v>
      </c>
      <c r="G64" s="27"/>
      <c r="H64" s="8"/>
      <c r="I64" s="27">
        <v>7290</v>
      </c>
      <c r="J64" s="27">
        <v>56.3</v>
      </c>
      <c r="K64" s="27"/>
      <c r="L64" s="58"/>
      <c r="M64" s="55">
        <v>7290</v>
      </c>
      <c r="N64" s="53">
        <v>56.3</v>
      </c>
      <c r="O64" s="60"/>
      <c r="P64" s="60"/>
      <c r="Q64" s="53">
        <v>7290</v>
      </c>
      <c r="R64" s="53">
        <v>56.3</v>
      </c>
      <c r="S64" s="57"/>
      <c r="T64" s="8" t="s">
        <v>170</v>
      </c>
    </row>
    <row r="65" spans="1:26" s="2" customFormat="1" ht="67.5" customHeight="1">
      <c r="A65" s="14" t="s">
        <v>188</v>
      </c>
      <c r="B65" s="13" t="s">
        <v>187</v>
      </c>
      <c r="C65" s="34" t="s">
        <v>103</v>
      </c>
      <c r="D65" s="8"/>
      <c r="E65" s="27">
        <v>800</v>
      </c>
      <c r="F65" s="27">
        <v>0.8</v>
      </c>
      <c r="G65" s="27"/>
      <c r="H65" s="8"/>
      <c r="I65" s="27">
        <v>800</v>
      </c>
      <c r="J65" s="27">
        <v>0.8</v>
      </c>
      <c r="K65" s="27"/>
      <c r="L65" s="58"/>
      <c r="M65" s="55">
        <v>800</v>
      </c>
      <c r="N65" s="53">
        <v>0.8</v>
      </c>
      <c r="O65" s="60"/>
      <c r="P65" s="60"/>
      <c r="Q65" s="60"/>
      <c r="R65" s="60"/>
      <c r="S65" s="57"/>
      <c r="T65" s="8" t="s">
        <v>170</v>
      </c>
      <c r="Y65" s="66">
        <f>I65+I63+I61+I35+I31</f>
        <v>30485</v>
      </c>
      <c r="Z65" s="66">
        <f>J65+J52+J49+J46+J43+J42+J40+J38+J35+J31+J107</f>
        <v>12199.7</v>
      </c>
    </row>
    <row r="66" spans="1:26" s="2" customFormat="1" ht="21" customHeight="1">
      <c r="A66" s="21"/>
      <c r="B66" s="22" t="s">
        <v>43</v>
      </c>
      <c r="C66" s="23"/>
      <c r="D66" s="26">
        <f>D30+D31+D32+D36+D57+D58+D59+D60+D61+D62+D63+D64+D65</f>
        <v>0</v>
      </c>
      <c r="E66" s="26">
        <f t="shared" ref="E66:S66" si="16">E30+E31+E32+E36+E57+E58+E59+E60+E61+E62+E63+E64+E65</f>
        <v>549828.29999999993</v>
      </c>
      <c r="F66" s="26">
        <f t="shared" si="16"/>
        <v>130517.70000000001</v>
      </c>
      <c r="G66" s="26">
        <f t="shared" si="16"/>
        <v>81</v>
      </c>
      <c r="H66" s="26">
        <f>H30+H31+H32+H36+H57+H58+H59+H60+H61+H62+H63+H64+H65</f>
        <v>0</v>
      </c>
      <c r="I66" s="26">
        <f t="shared" ref="I66" si="17">I30+I31+I32+I36+I57+I58+I59+I60+I61+I62+I63+I64+I65</f>
        <v>549828.29999999993</v>
      </c>
      <c r="J66" s="26">
        <f t="shared" ref="J66" si="18">J30+J31+J32+J36+J57+J58+J59+J60+J61+J62+J63+J64+J65</f>
        <v>130517.70000000001</v>
      </c>
      <c r="K66" s="26">
        <f t="shared" ref="K66" si="19">K30+K31+K32+K36+K57+K58+K59+K60+K61+K62+K63+K64+K65</f>
        <v>81</v>
      </c>
      <c r="L66" s="26">
        <f t="shared" si="16"/>
        <v>0</v>
      </c>
      <c r="M66" s="26">
        <f t="shared" si="16"/>
        <v>549060.6</v>
      </c>
      <c r="N66" s="26">
        <f t="shared" si="16"/>
        <v>128146.2</v>
      </c>
      <c r="O66" s="26">
        <f t="shared" si="16"/>
        <v>69.900000000000006</v>
      </c>
      <c r="P66" s="26">
        <f t="shared" si="16"/>
        <v>0</v>
      </c>
      <c r="Q66" s="26">
        <f>Q30+Q31+Q32+Q36+Q57+Q58+Q59+Q60+Q61+Q62+Q63+Q64+Q65</f>
        <v>503954.3</v>
      </c>
      <c r="R66" s="26">
        <f>R30+R31+R32+R36+R57+R58+R59+R60+R61+R62+R63+R64+R65</f>
        <v>127532</v>
      </c>
      <c r="S66" s="26">
        <f t="shared" si="16"/>
        <v>0</v>
      </c>
      <c r="T66" s="23"/>
      <c r="U66" s="66">
        <f>N65+N63+N61++N59+N52+N49+N46+N43+N42+N40+N38+N35+N31+N107</f>
        <v>11919.800000000001</v>
      </c>
      <c r="V66" s="66">
        <f>M65+M63+M61+M52+M49+M46+M43+M42+M40+M38+M35+M31+M107</f>
        <v>33999.800000000003</v>
      </c>
    </row>
    <row r="67" spans="1:26" s="7" customFormat="1" ht="32.25" customHeight="1">
      <c r="A67" s="6"/>
      <c r="B67" s="41" t="s">
        <v>15</v>
      </c>
      <c r="C67" s="9"/>
      <c r="D67" s="9"/>
      <c r="E67" s="9"/>
      <c r="F67" s="9"/>
      <c r="G67" s="9"/>
      <c r="H67" s="9"/>
      <c r="I67" s="9"/>
      <c r="J67" s="9"/>
      <c r="K67" s="9"/>
      <c r="L67" s="62"/>
      <c r="M67" s="62"/>
      <c r="N67" s="62"/>
      <c r="O67" s="62"/>
      <c r="P67" s="62"/>
      <c r="Q67" s="62"/>
      <c r="R67" s="62"/>
      <c r="S67" s="62"/>
      <c r="T67" s="9"/>
    </row>
    <row r="68" spans="1:26" s="2" customFormat="1" ht="32.25" customHeight="1">
      <c r="A68" s="20" t="s">
        <v>30</v>
      </c>
      <c r="B68" s="18" t="s">
        <v>16</v>
      </c>
      <c r="C68" s="19"/>
      <c r="D68" s="19">
        <f>SUM(D69)</f>
        <v>0</v>
      </c>
      <c r="E68" s="19">
        <f t="shared" ref="E68:S68" si="20">SUM(E69)</f>
        <v>0</v>
      </c>
      <c r="F68" s="19">
        <f t="shared" si="20"/>
        <v>69383.7</v>
      </c>
      <c r="G68" s="19">
        <f t="shared" si="20"/>
        <v>0</v>
      </c>
      <c r="H68" s="19">
        <f>SUM(H69)</f>
        <v>0</v>
      </c>
      <c r="I68" s="19">
        <f t="shared" si="20"/>
        <v>0</v>
      </c>
      <c r="J68" s="19">
        <f t="shared" si="20"/>
        <v>69383.7</v>
      </c>
      <c r="K68" s="19">
        <f t="shared" si="20"/>
        <v>0</v>
      </c>
      <c r="L68" s="19">
        <f t="shared" si="20"/>
        <v>0</v>
      </c>
      <c r="M68" s="19">
        <f t="shared" si="20"/>
        <v>0</v>
      </c>
      <c r="N68" s="19">
        <f t="shared" si="20"/>
        <v>67784</v>
      </c>
      <c r="O68" s="19">
        <f t="shared" si="20"/>
        <v>0</v>
      </c>
      <c r="P68" s="19">
        <f t="shared" si="20"/>
        <v>0</v>
      </c>
      <c r="Q68" s="19">
        <f t="shared" si="20"/>
        <v>0</v>
      </c>
      <c r="R68" s="19">
        <f t="shared" si="20"/>
        <v>68275.5</v>
      </c>
      <c r="S68" s="19">
        <f t="shared" si="20"/>
        <v>0</v>
      </c>
      <c r="T68" s="19"/>
    </row>
    <row r="69" spans="1:26" s="2" customFormat="1" ht="37.5" customHeight="1">
      <c r="A69" s="14" t="s">
        <v>31</v>
      </c>
      <c r="B69" s="50" t="s">
        <v>17</v>
      </c>
      <c r="C69" s="34" t="s">
        <v>103</v>
      </c>
      <c r="D69" s="8"/>
      <c r="E69" s="8"/>
      <c r="F69" s="8">
        <v>69383.7</v>
      </c>
      <c r="G69" s="8"/>
      <c r="H69" s="8"/>
      <c r="I69" s="8"/>
      <c r="J69" s="8">
        <v>69383.7</v>
      </c>
      <c r="K69" s="8"/>
      <c r="L69" s="57"/>
      <c r="M69" s="60"/>
      <c r="N69" s="53">
        <v>67784</v>
      </c>
      <c r="O69" s="53"/>
      <c r="P69" s="53"/>
      <c r="Q69" s="53"/>
      <c r="R69" s="53">
        <v>68275.5</v>
      </c>
      <c r="S69" s="8"/>
      <c r="T69" s="8" t="s">
        <v>170</v>
      </c>
    </row>
    <row r="70" spans="1:26" s="2" customFormat="1" ht="42.75" customHeight="1">
      <c r="A70" s="20" t="s">
        <v>32</v>
      </c>
      <c r="B70" s="18" t="s">
        <v>120</v>
      </c>
      <c r="C70" s="19"/>
      <c r="D70" s="19">
        <f>SUM(D71:D74)</f>
        <v>0</v>
      </c>
      <c r="E70" s="19">
        <f t="shared" ref="E70:S70" si="21">SUM(E71:E74)</f>
        <v>0</v>
      </c>
      <c r="F70" s="19">
        <f t="shared" si="21"/>
        <v>6437.1</v>
      </c>
      <c r="G70" s="19">
        <f t="shared" si="21"/>
        <v>0</v>
      </c>
      <c r="H70" s="19">
        <f>SUM(H71:H74)</f>
        <v>0</v>
      </c>
      <c r="I70" s="19">
        <f t="shared" ref="I70:K70" si="22">SUM(I71:I74)</f>
        <v>0</v>
      </c>
      <c r="J70" s="19">
        <f t="shared" si="22"/>
        <v>6437.1</v>
      </c>
      <c r="K70" s="19">
        <f t="shared" si="22"/>
        <v>0</v>
      </c>
      <c r="L70" s="19">
        <f t="shared" si="21"/>
        <v>0</v>
      </c>
      <c r="M70" s="19">
        <f t="shared" si="21"/>
        <v>0</v>
      </c>
      <c r="N70" s="19">
        <f t="shared" si="21"/>
        <v>6437.1</v>
      </c>
      <c r="O70" s="19">
        <f t="shared" si="21"/>
        <v>0</v>
      </c>
      <c r="P70" s="19">
        <f t="shared" si="21"/>
        <v>0</v>
      </c>
      <c r="Q70" s="19">
        <f t="shared" si="21"/>
        <v>0</v>
      </c>
      <c r="R70" s="19">
        <f t="shared" si="21"/>
        <v>6430.7</v>
      </c>
      <c r="S70" s="19">
        <f t="shared" si="21"/>
        <v>0</v>
      </c>
      <c r="T70" s="19"/>
    </row>
    <row r="71" spans="1:26" s="2" customFormat="1" ht="45" customHeight="1">
      <c r="A71" s="14" t="s">
        <v>52</v>
      </c>
      <c r="B71" s="15" t="s">
        <v>18</v>
      </c>
      <c r="C71" s="34" t="s">
        <v>103</v>
      </c>
      <c r="D71" s="8"/>
      <c r="E71" s="8"/>
      <c r="F71" s="8">
        <v>6119.2</v>
      </c>
      <c r="G71" s="8"/>
      <c r="H71" s="8"/>
      <c r="I71" s="8"/>
      <c r="J71" s="8">
        <v>6119.2</v>
      </c>
      <c r="K71" s="8"/>
      <c r="L71" s="57"/>
      <c r="M71" s="60"/>
      <c r="N71" s="53">
        <v>6119.2</v>
      </c>
      <c r="O71" s="60"/>
      <c r="P71" s="60"/>
      <c r="Q71" s="60"/>
      <c r="R71" s="53">
        <v>6114.4</v>
      </c>
      <c r="S71" s="60"/>
      <c r="T71" s="8" t="s">
        <v>170</v>
      </c>
    </row>
    <row r="72" spans="1:26" s="2" customFormat="1" ht="45" customHeight="1">
      <c r="A72" s="14" t="s">
        <v>69</v>
      </c>
      <c r="B72" s="15" t="s">
        <v>8</v>
      </c>
      <c r="C72" s="34" t="s">
        <v>103</v>
      </c>
      <c r="D72" s="8"/>
      <c r="E72" s="8"/>
      <c r="F72" s="8">
        <v>210.8</v>
      </c>
      <c r="G72" s="27"/>
      <c r="H72" s="8"/>
      <c r="I72" s="8"/>
      <c r="J72" s="8">
        <v>210.8</v>
      </c>
      <c r="K72" s="27"/>
      <c r="L72" s="57"/>
      <c r="M72" s="60"/>
      <c r="N72" s="55">
        <v>210.8</v>
      </c>
      <c r="O72" s="60"/>
      <c r="P72" s="60"/>
      <c r="Q72" s="60"/>
      <c r="R72" s="53">
        <v>209.3</v>
      </c>
      <c r="S72" s="60"/>
      <c r="T72" s="8" t="s">
        <v>170</v>
      </c>
    </row>
    <row r="73" spans="1:26" s="2" customFormat="1" ht="39" customHeight="1">
      <c r="A73" s="14" t="s">
        <v>70</v>
      </c>
      <c r="B73" s="15" t="s">
        <v>9</v>
      </c>
      <c r="C73" s="34" t="s">
        <v>103</v>
      </c>
      <c r="D73" s="8"/>
      <c r="E73" s="8"/>
      <c r="F73" s="8">
        <v>14.6</v>
      </c>
      <c r="G73" s="8"/>
      <c r="H73" s="8"/>
      <c r="I73" s="8"/>
      <c r="J73" s="8">
        <v>14.6</v>
      </c>
      <c r="K73" s="8"/>
      <c r="L73" s="57"/>
      <c r="M73" s="60"/>
      <c r="N73" s="53">
        <v>14.6</v>
      </c>
      <c r="O73" s="60"/>
      <c r="P73" s="60"/>
      <c r="Q73" s="60"/>
      <c r="R73" s="53">
        <v>14.5</v>
      </c>
      <c r="S73" s="60"/>
      <c r="T73" s="8" t="s">
        <v>170</v>
      </c>
    </row>
    <row r="74" spans="1:26" s="2" customFormat="1" ht="39" customHeight="1">
      <c r="A74" s="14" t="s">
        <v>161</v>
      </c>
      <c r="B74" s="15" t="s">
        <v>162</v>
      </c>
      <c r="C74" s="34" t="s">
        <v>103</v>
      </c>
      <c r="D74" s="8"/>
      <c r="E74" s="8"/>
      <c r="F74" s="8">
        <v>92.5</v>
      </c>
      <c r="G74" s="8"/>
      <c r="H74" s="8"/>
      <c r="I74" s="8"/>
      <c r="J74" s="8">
        <v>92.5</v>
      </c>
      <c r="K74" s="8"/>
      <c r="L74" s="57"/>
      <c r="M74" s="60"/>
      <c r="N74" s="53">
        <v>92.5</v>
      </c>
      <c r="O74" s="60"/>
      <c r="P74" s="60"/>
      <c r="Q74" s="60"/>
      <c r="R74" s="53">
        <v>92.5</v>
      </c>
      <c r="S74" s="60"/>
      <c r="T74" s="8" t="s">
        <v>170</v>
      </c>
    </row>
    <row r="75" spans="1:26" s="2" customFormat="1" ht="111" customHeight="1">
      <c r="A75" s="14" t="s">
        <v>33</v>
      </c>
      <c r="B75" s="13" t="s">
        <v>67</v>
      </c>
      <c r="C75" s="34" t="s">
        <v>103</v>
      </c>
      <c r="D75" s="8"/>
      <c r="E75" s="8">
        <v>285.2</v>
      </c>
      <c r="F75" s="8"/>
      <c r="G75" s="8"/>
      <c r="H75" s="8"/>
      <c r="I75" s="8">
        <v>285.2</v>
      </c>
      <c r="J75" s="8"/>
      <c r="K75" s="8"/>
      <c r="L75" s="57"/>
      <c r="M75" s="55">
        <v>285.2</v>
      </c>
      <c r="N75" s="60"/>
      <c r="O75" s="60"/>
      <c r="P75" s="60"/>
      <c r="Q75" s="53">
        <v>279.10000000000002</v>
      </c>
      <c r="R75" s="60"/>
      <c r="S75" s="60"/>
      <c r="T75" s="8" t="s">
        <v>170</v>
      </c>
    </row>
    <row r="76" spans="1:26" s="2" customFormat="1" ht="111" customHeight="1">
      <c r="A76" s="14" t="s">
        <v>66</v>
      </c>
      <c r="B76" s="13" t="s">
        <v>68</v>
      </c>
      <c r="C76" s="34" t="s">
        <v>103</v>
      </c>
      <c r="D76" s="8"/>
      <c r="E76" s="8">
        <v>62.5</v>
      </c>
      <c r="F76" s="8"/>
      <c r="G76" s="8"/>
      <c r="H76" s="8"/>
      <c r="I76" s="8">
        <v>62.5</v>
      </c>
      <c r="J76" s="8"/>
      <c r="K76" s="8"/>
      <c r="L76" s="57"/>
      <c r="M76" s="55">
        <v>52.1</v>
      </c>
      <c r="N76" s="60"/>
      <c r="O76" s="60"/>
      <c r="P76" s="60"/>
      <c r="Q76" s="55">
        <v>46.9</v>
      </c>
      <c r="R76" s="57"/>
      <c r="S76" s="57"/>
      <c r="T76" s="8" t="s">
        <v>170</v>
      </c>
    </row>
    <row r="77" spans="1:26" s="2" customFormat="1" ht="41.25" customHeight="1">
      <c r="A77" s="20" t="s">
        <v>143</v>
      </c>
      <c r="B77" s="18" t="s">
        <v>72</v>
      </c>
      <c r="C77" s="40"/>
      <c r="D77" s="19">
        <f>D78</f>
        <v>0</v>
      </c>
      <c r="E77" s="19">
        <f t="shared" ref="E77:S77" si="23">E78</f>
        <v>5489.4</v>
      </c>
      <c r="F77" s="19">
        <f t="shared" si="23"/>
        <v>289</v>
      </c>
      <c r="G77" s="19">
        <f t="shared" si="23"/>
        <v>0</v>
      </c>
      <c r="H77" s="19">
        <f>H78</f>
        <v>0</v>
      </c>
      <c r="I77" s="19">
        <f t="shared" si="23"/>
        <v>5489.4</v>
      </c>
      <c r="J77" s="19">
        <f t="shared" si="23"/>
        <v>289</v>
      </c>
      <c r="K77" s="19">
        <f t="shared" si="23"/>
        <v>0</v>
      </c>
      <c r="L77" s="19">
        <f t="shared" si="23"/>
        <v>0</v>
      </c>
      <c r="M77" s="19">
        <f t="shared" si="23"/>
        <v>5489.4</v>
      </c>
      <c r="N77" s="19">
        <f t="shared" si="23"/>
        <v>289</v>
      </c>
      <c r="O77" s="19">
        <f t="shared" si="23"/>
        <v>0</v>
      </c>
      <c r="P77" s="19">
        <f t="shared" si="23"/>
        <v>0</v>
      </c>
      <c r="Q77" s="19">
        <f t="shared" si="23"/>
        <v>5489.4</v>
      </c>
      <c r="R77" s="19">
        <f t="shared" si="23"/>
        <v>289</v>
      </c>
      <c r="S77" s="19">
        <f t="shared" si="23"/>
        <v>0</v>
      </c>
      <c r="T77" s="19"/>
    </row>
    <row r="78" spans="1:26" s="2" customFormat="1" ht="164.25" customHeight="1">
      <c r="A78" s="14" t="s">
        <v>144</v>
      </c>
      <c r="B78" s="13" t="s">
        <v>145</v>
      </c>
      <c r="C78" s="34" t="s">
        <v>103</v>
      </c>
      <c r="D78" s="8"/>
      <c r="E78" s="8">
        <v>5489.4</v>
      </c>
      <c r="F78" s="8">
        <v>289</v>
      </c>
      <c r="G78" s="8"/>
      <c r="H78" s="8"/>
      <c r="I78" s="8">
        <v>5489.4</v>
      </c>
      <c r="J78" s="8">
        <v>289</v>
      </c>
      <c r="K78" s="8"/>
      <c r="L78" s="57"/>
      <c r="M78" s="53">
        <v>5489.4</v>
      </c>
      <c r="N78" s="53">
        <v>289</v>
      </c>
      <c r="O78" s="60"/>
      <c r="P78" s="60"/>
      <c r="Q78" s="8">
        <v>5489.4</v>
      </c>
      <c r="R78" s="8">
        <v>289</v>
      </c>
      <c r="S78" s="57"/>
      <c r="T78" s="8" t="s">
        <v>170</v>
      </c>
    </row>
    <row r="79" spans="1:26" s="2" customFormat="1" ht="21" customHeight="1">
      <c r="A79" s="21"/>
      <c r="B79" s="22" t="s">
        <v>43</v>
      </c>
      <c r="C79" s="23"/>
      <c r="D79" s="23">
        <f>D68+D70+D75+D76+D77</f>
        <v>0</v>
      </c>
      <c r="E79" s="23">
        <f t="shared" ref="E79:S79" si="24">E68+E70+E75+E76+E77</f>
        <v>5837.0999999999995</v>
      </c>
      <c r="F79" s="23">
        <f t="shared" si="24"/>
        <v>76109.8</v>
      </c>
      <c r="G79" s="23">
        <f t="shared" si="24"/>
        <v>0</v>
      </c>
      <c r="H79" s="23">
        <f>H68+H70+H75+H76+H77</f>
        <v>0</v>
      </c>
      <c r="I79" s="23">
        <f t="shared" ref="I79:K79" si="25">I68+I70+I75+I76+I77</f>
        <v>5837.0999999999995</v>
      </c>
      <c r="J79" s="23">
        <f t="shared" si="25"/>
        <v>76109.8</v>
      </c>
      <c r="K79" s="23">
        <f t="shared" si="25"/>
        <v>0</v>
      </c>
      <c r="L79" s="23">
        <f t="shared" si="24"/>
        <v>0</v>
      </c>
      <c r="M79" s="26">
        <f t="shared" si="24"/>
        <v>5826.7</v>
      </c>
      <c r="N79" s="23">
        <f t="shared" si="24"/>
        <v>74510.100000000006</v>
      </c>
      <c r="O79" s="23">
        <f t="shared" si="24"/>
        <v>0</v>
      </c>
      <c r="P79" s="23">
        <f t="shared" si="24"/>
        <v>0</v>
      </c>
      <c r="Q79" s="23">
        <f t="shared" si="24"/>
        <v>5815.4</v>
      </c>
      <c r="R79" s="23">
        <f t="shared" si="24"/>
        <v>74995.199999999997</v>
      </c>
      <c r="S79" s="23">
        <f t="shared" si="24"/>
        <v>0</v>
      </c>
      <c r="T79" s="23"/>
    </row>
    <row r="80" spans="1:26" s="7" customFormat="1" ht="21" customHeight="1">
      <c r="A80" s="51"/>
      <c r="B80" s="52" t="s">
        <v>19</v>
      </c>
      <c r="C80" s="9"/>
      <c r="D80" s="9"/>
      <c r="E80" s="9"/>
      <c r="F80" s="9"/>
      <c r="G80" s="9"/>
      <c r="H80" s="9"/>
      <c r="I80" s="9"/>
      <c r="J80" s="9"/>
      <c r="K80" s="9"/>
      <c r="L80" s="62"/>
      <c r="M80" s="62"/>
      <c r="N80" s="62"/>
      <c r="O80" s="62"/>
      <c r="P80" s="62"/>
      <c r="Q80" s="62"/>
      <c r="R80" s="62"/>
      <c r="S80" s="62"/>
      <c r="T80" s="9"/>
    </row>
    <row r="81" spans="1:20" s="2" customFormat="1" ht="27.75" customHeight="1">
      <c r="A81" s="14" t="s">
        <v>34</v>
      </c>
      <c r="B81" s="15" t="s">
        <v>17</v>
      </c>
      <c r="C81" s="34" t="s">
        <v>103</v>
      </c>
      <c r="D81" s="8"/>
      <c r="E81" s="8"/>
      <c r="F81" s="8">
        <v>5540.4</v>
      </c>
      <c r="G81" s="8"/>
      <c r="H81" s="8"/>
      <c r="I81" s="8"/>
      <c r="J81" s="8">
        <v>5540.4</v>
      </c>
      <c r="K81" s="8"/>
      <c r="L81" s="57"/>
      <c r="M81" s="60"/>
      <c r="N81" s="53">
        <v>5310.4</v>
      </c>
      <c r="O81" s="60"/>
      <c r="P81" s="60"/>
      <c r="Q81" s="60"/>
      <c r="R81" s="53">
        <v>5186.5</v>
      </c>
      <c r="S81" s="60"/>
      <c r="T81" s="8" t="s">
        <v>170</v>
      </c>
    </row>
    <row r="82" spans="1:20" s="2" customFormat="1" ht="33.75" customHeight="1">
      <c r="A82" s="20" t="s">
        <v>35</v>
      </c>
      <c r="B82" s="18" t="s">
        <v>20</v>
      </c>
      <c r="C82" s="19"/>
      <c r="D82" s="19">
        <f>SUM(D83:D85)</f>
        <v>0</v>
      </c>
      <c r="E82" s="19">
        <f t="shared" ref="E82:S82" si="26">SUM(E83:E85)</f>
        <v>4429.8999999999996</v>
      </c>
      <c r="F82" s="19">
        <f t="shared" si="26"/>
        <v>438.3</v>
      </c>
      <c r="G82" s="19">
        <f t="shared" si="26"/>
        <v>0</v>
      </c>
      <c r="H82" s="19">
        <f>SUM(H83:H85)</f>
        <v>0</v>
      </c>
      <c r="I82" s="19">
        <f t="shared" ref="I82:K82" si="27">SUM(I83:I85)</f>
        <v>4429.8999999999996</v>
      </c>
      <c r="J82" s="19">
        <f t="shared" si="27"/>
        <v>438.3</v>
      </c>
      <c r="K82" s="19">
        <f t="shared" si="27"/>
        <v>0</v>
      </c>
      <c r="L82" s="19">
        <f t="shared" si="26"/>
        <v>0</v>
      </c>
      <c r="M82" s="19">
        <f>SUM(M83:M85)</f>
        <v>4429.8999999999996</v>
      </c>
      <c r="N82" s="19">
        <f>SUM(N83:N85)</f>
        <v>438.3</v>
      </c>
      <c r="O82" s="19">
        <f t="shared" si="26"/>
        <v>0</v>
      </c>
      <c r="P82" s="19">
        <f t="shared" si="26"/>
        <v>0</v>
      </c>
      <c r="Q82" s="19">
        <f t="shared" si="26"/>
        <v>4201.6000000000004</v>
      </c>
      <c r="R82" s="19">
        <f t="shared" si="26"/>
        <v>415.70000000000005</v>
      </c>
      <c r="S82" s="19">
        <f t="shared" si="26"/>
        <v>0</v>
      </c>
      <c r="T82" s="19"/>
    </row>
    <row r="83" spans="1:20" s="2" customFormat="1" ht="79.5" customHeight="1">
      <c r="A83" s="14" t="s">
        <v>36</v>
      </c>
      <c r="B83" s="15" t="s">
        <v>21</v>
      </c>
      <c r="C83" s="34" t="s">
        <v>103</v>
      </c>
      <c r="D83" s="8"/>
      <c r="E83" s="8">
        <v>1559.9</v>
      </c>
      <c r="F83" s="27">
        <v>154.4</v>
      </c>
      <c r="G83" s="8"/>
      <c r="H83" s="8"/>
      <c r="I83" s="8">
        <v>1559.9</v>
      </c>
      <c r="J83" s="27">
        <v>154.4</v>
      </c>
      <c r="K83" s="8"/>
      <c r="L83" s="57"/>
      <c r="M83" s="55">
        <v>1559.9</v>
      </c>
      <c r="N83" s="55">
        <v>154.4</v>
      </c>
      <c r="O83" s="60"/>
      <c r="P83" s="60"/>
      <c r="Q83" s="55">
        <v>1559.9</v>
      </c>
      <c r="R83" s="53">
        <v>154.4</v>
      </c>
      <c r="S83" s="57"/>
      <c r="T83" s="8" t="s">
        <v>170</v>
      </c>
    </row>
    <row r="84" spans="1:20" s="2" customFormat="1" ht="96.75" customHeight="1">
      <c r="A84" s="14" t="s">
        <v>37</v>
      </c>
      <c r="B84" s="15" t="s">
        <v>94</v>
      </c>
      <c r="C84" s="34" t="s">
        <v>103</v>
      </c>
      <c r="D84" s="8"/>
      <c r="E84" s="8">
        <v>228.3</v>
      </c>
      <c r="F84" s="27">
        <v>22.6</v>
      </c>
      <c r="G84" s="8"/>
      <c r="H84" s="8"/>
      <c r="I84" s="8">
        <v>228.3</v>
      </c>
      <c r="J84" s="27">
        <v>22.6</v>
      </c>
      <c r="K84" s="8"/>
      <c r="L84" s="57"/>
      <c r="M84" s="53">
        <v>228.3</v>
      </c>
      <c r="N84" s="55">
        <v>22.6</v>
      </c>
      <c r="O84" s="60"/>
      <c r="P84" s="60"/>
      <c r="Q84" s="60"/>
      <c r="R84" s="60"/>
      <c r="S84" s="57"/>
      <c r="T84" s="8" t="s">
        <v>170</v>
      </c>
    </row>
    <row r="85" spans="1:20" s="2" customFormat="1" ht="40.5" customHeight="1">
      <c r="A85" s="14" t="s">
        <v>95</v>
      </c>
      <c r="B85" s="15" t="s">
        <v>22</v>
      </c>
      <c r="C85" s="34" t="s">
        <v>103</v>
      </c>
      <c r="D85" s="8"/>
      <c r="E85" s="8">
        <v>2641.7</v>
      </c>
      <c r="F85" s="8">
        <v>261.3</v>
      </c>
      <c r="G85" s="8"/>
      <c r="H85" s="8"/>
      <c r="I85" s="8">
        <v>2641.7</v>
      </c>
      <c r="J85" s="8">
        <v>261.3</v>
      </c>
      <c r="K85" s="8"/>
      <c r="L85" s="57"/>
      <c r="M85" s="53">
        <v>2641.7</v>
      </c>
      <c r="N85" s="53">
        <v>261.3</v>
      </c>
      <c r="O85" s="60"/>
      <c r="P85" s="60"/>
      <c r="Q85" s="53">
        <v>2641.7</v>
      </c>
      <c r="R85" s="55">
        <v>261.3</v>
      </c>
      <c r="S85" s="57"/>
      <c r="T85" s="8" t="s">
        <v>170</v>
      </c>
    </row>
    <row r="86" spans="1:20" s="2" customFormat="1" ht="45" customHeight="1">
      <c r="A86" s="20" t="s">
        <v>38</v>
      </c>
      <c r="B86" s="18" t="s">
        <v>120</v>
      </c>
      <c r="C86" s="19"/>
      <c r="D86" s="19">
        <f>SUM(D87:D91)</f>
        <v>0</v>
      </c>
      <c r="E86" s="19">
        <f t="shared" ref="E86:S86" si="28">SUM(E87:E91)</f>
        <v>0</v>
      </c>
      <c r="F86" s="19">
        <f t="shared" si="28"/>
        <v>1453.8</v>
      </c>
      <c r="G86" s="19">
        <f t="shared" si="28"/>
        <v>21</v>
      </c>
      <c r="H86" s="19">
        <f>SUM(H87:H91)</f>
        <v>0</v>
      </c>
      <c r="I86" s="19">
        <f t="shared" ref="I86:K86" si="29">SUM(I87:I91)</f>
        <v>0</v>
      </c>
      <c r="J86" s="19">
        <f t="shared" si="29"/>
        <v>1453.8</v>
      </c>
      <c r="K86" s="19">
        <f t="shared" si="29"/>
        <v>21</v>
      </c>
      <c r="L86" s="19">
        <f t="shared" si="28"/>
        <v>0</v>
      </c>
      <c r="M86" s="19">
        <f t="shared" si="28"/>
        <v>0</v>
      </c>
      <c r="N86" s="19">
        <f t="shared" si="28"/>
        <v>1453.8</v>
      </c>
      <c r="O86" s="19">
        <f t="shared" si="28"/>
        <v>16.8</v>
      </c>
      <c r="P86" s="19">
        <f t="shared" si="28"/>
        <v>0</v>
      </c>
      <c r="Q86" s="19">
        <f t="shared" si="28"/>
        <v>0</v>
      </c>
      <c r="R86" s="19">
        <f t="shared" si="28"/>
        <v>1384.8</v>
      </c>
      <c r="S86" s="19">
        <f t="shared" si="28"/>
        <v>0</v>
      </c>
      <c r="T86" s="19"/>
    </row>
    <row r="87" spans="1:20" s="24" customFormat="1" ht="45" customHeight="1">
      <c r="A87" s="42" t="s">
        <v>125</v>
      </c>
      <c r="B87" s="17" t="s">
        <v>163</v>
      </c>
      <c r="C87" s="34" t="s">
        <v>103</v>
      </c>
      <c r="D87" s="53"/>
      <c r="E87" s="53"/>
      <c r="F87" s="53"/>
      <c r="G87" s="53">
        <v>21</v>
      </c>
      <c r="H87" s="53"/>
      <c r="I87" s="53"/>
      <c r="J87" s="53"/>
      <c r="K87" s="53">
        <v>21</v>
      </c>
      <c r="L87" s="60"/>
      <c r="M87" s="60"/>
      <c r="N87" s="60"/>
      <c r="O87" s="53">
        <v>16.8</v>
      </c>
      <c r="P87" s="60"/>
      <c r="Q87" s="60"/>
      <c r="R87" s="60"/>
      <c r="S87" s="60"/>
      <c r="T87" s="8" t="s">
        <v>170</v>
      </c>
    </row>
    <row r="88" spans="1:20" s="2" customFormat="1" ht="86.25" customHeight="1">
      <c r="A88" s="42" t="s">
        <v>126</v>
      </c>
      <c r="B88" s="15" t="s">
        <v>21</v>
      </c>
      <c r="C88" s="34" t="s">
        <v>103</v>
      </c>
      <c r="D88" s="8"/>
      <c r="E88" s="8"/>
      <c r="F88" s="8">
        <v>771.1</v>
      </c>
      <c r="G88" s="8"/>
      <c r="H88" s="8"/>
      <c r="I88" s="8"/>
      <c r="J88" s="8">
        <v>771.1</v>
      </c>
      <c r="K88" s="8"/>
      <c r="L88" s="57"/>
      <c r="M88" s="60"/>
      <c r="N88" s="53">
        <v>771.1</v>
      </c>
      <c r="O88" s="60"/>
      <c r="P88" s="60"/>
      <c r="Q88" s="60"/>
      <c r="R88" s="53">
        <v>771.1</v>
      </c>
      <c r="S88" s="57"/>
      <c r="T88" s="8" t="s">
        <v>170</v>
      </c>
    </row>
    <row r="89" spans="1:20" s="2" customFormat="1" ht="96.75" customHeight="1">
      <c r="A89" s="42" t="s">
        <v>127</v>
      </c>
      <c r="B89" s="15" t="s">
        <v>110</v>
      </c>
      <c r="C89" s="34" t="s">
        <v>103</v>
      </c>
      <c r="D89" s="8"/>
      <c r="E89" s="8"/>
      <c r="F89" s="8">
        <v>69</v>
      </c>
      <c r="G89" s="8"/>
      <c r="H89" s="8"/>
      <c r="I89" s="8"/>
      <c r="J89" s="8">
        <v>69</v>
      </c>
      <c r="K89" s="8"/>
      <c r="L89" s="57"/>
      <c r="M89" s="60"/>
      <c r="N89" s="53">
        <v>69</v>
      </c>
      <c r="O89" s="60"/>
      <c r="P89" s="60"/>
      <c r="Q89" s="60"/>
      <c r="R89" s="60"/>
      <c r="S89" s="57"/>
      <c r="T89" s="8" t="s">
        <v>170</v>
      </c>
    </row>
    <row r="90" spans="1:20" s="2" customFormat="1" ht="39.75" customHeight="1">
      <c r="A90" s="42" t="s">
        <v>146</v>
      </c>
      <c r="B90" s="15" t="s">
        <v>22</v>
      </c>
      <c r="C90" s="34" t="s">
        <v>103</v>
      </c>
      <c r="D90" s="8"/>
      <c r="E90" s="8"/>
      <c r="F90" s="8">
        <v>138.69999999999999</v>
      </c>
      <c r="G90" s="8"/>
      <c r="H90" s="8"/>
      <c r="I90" s="8"/>
      <c r="J90" s="8">
        <v>138.69999999999999</v>
      </c>
      <c r="K90" s="8"/>
      <c r="L90" s="57"/>
      <c r="M90" s="60"/>
      <c r="N90" s="53">
        <v>138.69999999999999</v>
      </c>
      <c r="O90" s="60"/>
      <c r="P90" s="60"/>
      <c r="Q90" s="60"/>
      <c r="R90" s="53">
        <v>138.69999999999999</v>
      </c>
      <c r="S90" s="57"/>
      <c r="T90" s="8" t="s">
        <v>170</v>
      </c>
    </row>
    <row r="91" spans="1:20" s="2" customFormat="1" ht="39.75" customHeight="1">
      <c r="A91" s="42" t="s">
        <v>164</v>
      </c>
      <c r="B91" s="15" t="s">
        <v>147</v>
      </c>
      <c r="C91" s="34" t="s">
        <v>103</v>
      </c>
      <c r="D91" s="8"/>
      <c r="E91" s="8"/>
      <c r="F91" s="8">
        <v>475</v>
      </c>
      <c r="G91" s="8"/>
      <c r="H91" s="8"/>
      <c r="I91" s="8"/>
      <c r="J91" s="8">
        <v>475</v>
      </c>
      <c r="K91" s="8"/>
      <c r="L91" s="57"/>
      <c r="M91" s="60"/>
      <c r="N91" s="53">
        <v>475</v>
      </c>
      <c r="O91" s="60"/>
      <c r="P91" s="60"/>
      <c r="Q91" s="60"/>
      <c r="R91" s="53">
        <v>475</v>
      </c>
      <c r="S91" s="8"/>
      <c r="T91" s="8" t="s">
        <v>170</v>
      </c>
    </row>
    <row r="92" spans="1:20" s="2" customFormat="1" ht="21" customHeight="1">
      <c r="A92" s="21"/>
      <c r="B92" s="22" t="s">
        <v>43</v>
      </c>
      <c r="C92" s="23"/>
      <c r="D92" s="23">
        <f>D81+D82+D86</f>
        <v>0</v>
      </c>
      <c r="E92" s="23">
        <f t="shared" ref="E92:S92" si="30">E81+E82+E86</f>
        <v>4429.8999999999996</v>
      </c>
      <c r="F92" s="23">
        <f t="shared" si="30"/>
        <v>7432.5</v>
      </c>
      <c r="G92" s="23">
        <f t="shared" si="30"/>
        <v>21</v>
      </c>
      <c r="H92" s="23">
        <f>H81+H82+H86</f>
        <v>0</v>
      </c>
      <c r="I92" s="23">
        <f t="shared" ref="I92:K92" si="31">I81+I82+I86</f>
        <v>4429.8999999999996</v>
      </c>
      <c r="J92" s="23">
        <f t="shared" si="31"/>
        <v>7432.5</v>
      </c>
      <c r="K92" s="23">
        <f t="shared" si="31"/>
        <v>21</v>
      </c>
      <c r="L92" s="23">
        <f t="shared" si="30"/>
        <v>0</v>
      </c>
      <c r="M92" s="23">
        <f t="shared" si="30"/>
        <v>4429.8999999999996</v>
      </c>
      <c r="N92" s="23">
        <f t="shared" si="30"/>
        <v>7202.5</v>
      </c>
      <c r="O92" s="23">
        <f t="shared" si="30"/>
        <v>16.8</v>
      </c>
      <c r="P92" s="23">
        <f t="shared" si="30"/>
        <v>0</v>
      </c>
      <c r="Q92" s="23">
        <f t="shared" si="30"/>
        <v>4201.6000000000004</v>
      </c>
      <c r="R92" s="23">
        <f t="shared" si="30"/>
        <v>6987</v>
      </c>
      <c r="S92" s="23">
        <f t="shared" si="30"/>
        <v>0</v>
      </c>
      <c r="T92" s="23"/>
    </row>
    <row r="93" spans="1:20" s="7" customFormat="1" ht="21" customHeight="1">
      <c r="A93" s="51"/>
      <c r="B93" s="52" t="s">
        <v>53</v>
      </c>
      <c r="C93" s="9"/>
      <c r="D93" s="9"/>
      <c r="E93" s="9"/>
      <c r="F93" s="9"/>
      <c r="G93" s="9"/>
      <c r="H93" s="9"/>
      <c r="I93" s="9"/>
      <c r="J93" s="9"/>
      <c r="K93" s="9"/>
      <c r="L93" s="62"/>
      <c r="M93" s="62"/>
      <c r="N93" s="62"/>
      <c r="O93" s="62"/>
      <c r="P93" s="62"/>
      <c r="Q93" s="62"/>
      <c r="R93" s="62"/>
      <c r="S93" s="9"/>
      <c r="T93" s="9"/>
    </row>
    <row r="94" spans="1:20" s="2" customFormat="1" ht="31.5" customHeight="1">
      <c r="A94" s="14" t="s">
        <v>39</v>
      </c>
      <c r="B94" s="15" t="s">
        <v>23</v>
      </c>
      <c r="C94" s="34" t="s">
        <v>103</v>
      </c>
      <c r="D94" s="8"/>
      <c r="E94" s="8"/>
      <c r="F94" s="8">
        <v>8099.6</v>
      </c>
      <c r="G94" s="8"/>
      <c r="H94" s="8"/>
      <c r="I94" s="8"/>
      <c r="J94" s="8">
        <v>8099.6</v>
      </c>
      <c r="K94" s="8"/>
      <c r="L94" s="57"/>
      <c r="M94" s="60"/>
      <c r="N94" s="53">
        <v>8029.5</v>
      </c>
      <c r="O94" s="60"/>
      <c r="P94" s="60"/>
      <c r="Q94" s="60"/>
      <c r="R94" s="60"/>
      <c r="S94" s="53"/>
      <c r="T94" s="8" t="s">
        <v>170</v>
      </c>
    </row>
    <row r="95" spans="1:20" s="2" customFormat="1" ht="46.5" customHeight="1">
      <c r="A95" s="14" t="s">
        <v>40</v>
      </c>
      <c r="B95" s="15" t="s">
        <v>24</v>
      </c>
      <c r="C95" s="34" t="s">
        <v>103</v>
      </c>
      <c r="D95" s="8"/>
      <c r="E95" s="8"/>
      <c r="F95" s="8">
        <v>6763.3</v>
      </c>
      <c r="G95" s="8"/>
      <c r="H95" s="8"/>
      <c r="I95" s="8"/>
      <c r="J95" s="8">
        <v>6763.3</v>
      </c>
      <c r="K95" s="8"/>
      <c r="L95" s="57"/>
      <c r="M95" s="60"/>
      <c r="N95" s="53">
        <v>6750.5</v>
      </c>
      <c r="O95" s="60"/>
      <c r="P95" s="60"/>
      <c r="Q95" s="60"/>
      <c r="R95" s="55">
        <v>6783.4</v>
      </c>
      <c r="S95" s="53"/>
      <c r="T95" s="8" t="s">
        <v>170</v>
      </c>
    </row>
    <row r="96" spans="1:20" s="2" customFormat="1" ht="51.75" customHeight="1">
      <c r="A96" s="14" t="s">
        <v>41</v>
      </c>
      <c r="B96" s="15" t="s">
        <v>25</v>
      </c>
      <c r="C96" s="34" t="s">
        <v>103</v>
      </c>
      <c r="D96" s="8"/>
      <c r="E96" s="8"/>
      <c r="F96" s="8">
        <v>20364.5</v>
      </c>
      <c r="G96" s="8">
        <v>0.3</v>
      </c>
      <c r="H96" s="8"/>
      <c r="I96" s="8"/>
      <c r="J96" s="8">
        <v>20364.5</v>
      </c>
      <c r="K96" s="8">
        <v>0.3</v>
      </c>
      <c r="L96" s="57"/>
      <c r="M96" s="60"/>
      <c r="N96" s="53">
        <v>20331.7</v>
      </c>
      <c r="O96" s="53">
        <v>0</v>
      </c>
      <c r="P96" s="60"/>
      <c r="Q96" s="60"/>
      <c r="R96" s="60"/>
      <c r="S96" s="53"/>
      <c r="T96" s="8" t="s">
        <v>170</v>
      </c>
    </row>
    <row r="97" spans="1:24" s="2" customFormat="1" ht="67.5" customHeight="1">
      <c r="A97" s="14" t="s">
        <v>42</v>
      </c>
      <c r="B97" s="15" t="s">
        <v>74</v>
      </c>
      <c r="C97" s="34" t="s">
        <v>103</v>
      </c>
      <c r="D97" s="8"/>
      <c r="E97" s="8">
        <v>7489.8</v>
      </c>
      <c r="F97" s="8"/>
      <c r="G97" s="8"/>
      <c r="H97" s="8"/>
      <c r="I97" s="8">
        <v>7489.8</v>
      </c>
      <c r="J97" s="8"/>
      <c r="K97" s="8"/>
      <c r="L97" s="57"/>
      <c r="M97" s="53">
        <v>7489.8</v>
      </c>
      <c r="N97" s="60"/>
      <c r="O97" s="60"/>
      <c r="P97" s="60"/>
      <c r="Q97" s="60"/>
      <c r="R97" s="60"/>
      <c r="S97" s="53"/>
      <c r="T97" s="8" t="s">
        <v>170</v>
      </c>
    </row>
    <row r="98" spans="1:24" s="2" customFormat="1" ht="40.5" customHeight="1">
      <c r="A98" s="20" t="s">
        <v>75</v>
      </c>
      <c r="B98" s="18" t="s">
        <v>120</v>
      </c>
      <c r="C98" s="19"/>
      <c r="D98" s="19">
        <f t="shared" ref="D98:S98" si="32">SUM(D99:D101)</f>
        <v>0</v>
      </c>
      <c r="E98" s="19">
        <f t="shared" si="32"/>
        <v>0</v>
      </c>
      <c r="F98" s="19">
        <f t="shared" si="32"/>
        <v>479.90000000000003</v>
      </c>
      <c r="G98" s="19">
        <f t="shared" si="32"/>
        <v>1034.5</v>
      </c>
      <c r="H98" s="19">
        <f t="shared" ref="H98:K98" si="33">SUM(H99:H101)</f>
        <v>0</v>
      </c>
      <c r="I98" s="19">
        <f t="shared" si="33"/>
        <v>0</v>
      </c>
      <c r="J98" s="19">
        <f t="shared" si="33"/>
        <v>479.90000000000003</v>
      </c>
      <c r="K98" s="19">
        <f t="shared" si="33"/>
        <v>1034.5</v>
      </c>
      <c r="L98" s="19">
        <f t="shared" si="32"/>
        <v>0</v>
      </c>
      <c r="M98" s="19">
        <f t="shared" si="32"/>
        <v>0</v>
      </c>
      <c r="N98" s="19">
        <f t="shared" si="32"/>
        <v>478.8</v>
      </c>
      <c r="O98" s="19">
        <f t="shared" si="32"/>
        <v>1034.5</v>
      </c>
      <c r="P98" s="19">
        <f t="shared" si="32"/>
        <v>0</v>
      </c>
      <c r="Q98" s="19">
        <f t="shared" si="32"/>
        <v>0</v>
      </c>
      <c r="R98" s="19">
        <f t="shared" si="32"/>
        <v>478.7</v>
      </c>
      <c r="S98" s="19">
        <f t="shared" si="32"/>
        <v>0</v>
      </c>
      <c r="T98" s="19"/>
    </row>
    <row r="99" spans="1:24" s="2" customFormat="1" ht="45.75" customHeight="1">
      <c r="A99" s="14" t="s">
        <v>76</v>
      </c>
      <c r="B99" s="15" t="s">
        <v>81</v>
      </c>
      <c r="C99" s="34" t="s">
        <v>103</v>
      </c>
      <c r="D99" s="8"/>
      <c r="E99" s="8"/>
      <c r="F99" s="8">
        <v>478.8</v>
      </c>
      <c r="G99" s="8"/>
      <c r="H99" s="8"/>
      <c r="I99" s="8"/>
      <c r="J99" s="8">
        <v>478.8</v>
      </c>
      <c r="K99" s="8"/>
      <c r="L99" s="57"/>
      <c r="M99" s="60"/>
      <c r="N99" s="53">
        <v>478.8</v>
      </c>
      <c r="O99" s="60"/>
      <c r="P99" s="60"/>
      <c r="Q99" s="60"/>
      <c r="R99" s="53">
        <v>478.7</v>
      </c>
      <c r="S99" s="8"/>
      <c r="T99" s="8" t="s">
        <v>170</v>
      </c>
    </row>
    <row r="100" spans="1:24" s="2" customFormat="1" ht="45.75" customHeight="1">
      <c r="A100" s="14" t="s">
        <v>128</v>
      </c>
      <c r="B100" s="15" t="s">
        <v>140</v>
      </c>
      <c r="C100" s="34" t="s">
        <v>103</v>
      </c>
      <c r="D100" s="8"/>
      <c r="E100" s="8"/>
      <c r="F100" s="8">
        <v>1.1000000000000001</v>
      </c>
      <c r="G100" s="8"/>
      <c r="H100" s="8"/>
      <c r="I100" s="8"/>
      <c r="J100" s="8">
        <v>1.1000000000000001</v>
      </c>
      <c r="K100" s="8"/>
      <c r="L100" s="57"/>
      <c r="M100" s="60"/>
      <c r="N100" s="53"/>
      <c r="O100" s="53"/>
      <c r="P100" s="60"/>
      <c r="Q100" s="60"/>
      <c r="R100" s="60"/>
      <c r="S100" s="8"/>
      <c r="T100" s="8" t="s">
        <v>170</v>
      </c>
    </row>
    <row r="101" spans="1:24" s="2" customFormat="1" ht="45.75" customHeight="1">
      <c r="A101" s="14" t="s">
        <v>189</v>
      </c>
      <c r="B101" s="15" t="s">
        <v>113</v>
      </c>
      <c r="C101" s="34" t="s">
        <v>103</v>
      </c>
      <c r="D101" s="8"/>
      <c r="E101" s="8"/>
      <c r="F101" s="8"/>
      <c r="G101" s="8">
        <v>1034.5</v>
      </c>
      <c r="H101" s="8"/>
      <c r="I101" s="8"/>
      <c r="J101" s="8"/>
      <c r="K101" s="8">
        <v>1034.5</v>
      </c>
      <c r="L101" s="57"/>
      <c r="M101" s="60"/>
      <c r="N101" s="53"/>
      <c r="O101" s="53">
        <v>1034.5</v>
      </c>
      <c r="P101" s="60"/>
      <c r="Q101" s="60"/>
      <c r="R101" s="60"/>
      <c r="S101" s="8"/>
      <c r="T101" s="8" t="s">
        <v>170</v>
      </c>
    </row>
    <row r="102" spans="1:24" s="2" customFormat="1" ht="21" customHeight="1">
      <c r="A102" s="21"/>
      <c r="B102" s="22" t="s">
        <v>43</v>
      </c>
      <c r="C102" s="23"/>
      <c r="D102" s="23">
        <f>D94+D95+D96+D97+D98</f>
        <v>0</v>
      </c>
      <c r="E102" s="23">
        <f t="shared" ref="E102:S102" si="34">E94+E95+E96+E97+E98</f>
        <v>7489.8</v>
      </c>
      <c r="F102" s="23">
        <f t="shared" si="34"/>
        <v>35707.300000000003</v>
      </c>
      <c r="G102" s="23">
        <f t="shared" si="34"/>
        <v>1034.8</v>
      </c>
      <c r="H102" s="23">
        <f>H94+H95+H96+H97+H98</f>
        <v>0</v>
      </c>
      <c r="I102" s="23">
        <f t="shared" ref="I102:K102" si="35">I94+I95+I96+I97+I98</f>
        <v>7489.8</v>
      </c>
      <c r="J102" s="23">
        <f t="shared" si="35"/>
        <v>35707.300000000003</v>
      </c>
      <c r="K102" s="23">
        <f t="shared" si="35"/>
        <v>1034.8</v>
      </c>
      <c r="L102" s="23">
        <f t="shared" si="34"/>
        <v>0</v>
      </c>
      <c r="M102" s="23">
        <f t="shared" si="34"/>
        <v>7489.8</v>
      </c>
      <c r="N102" s="26">
        <f t="shared" si="34"/>
        <v>35590.5</v>
      </c>
      <c r="O102" s="23">
        <f t="shared" si="34"/>
        <v>1034.5</v>
      </c>
      <c r="P102" s="61"/>
      <c r="Q102" s="23">
        <f t="shared" si="34"/>
        <v>0</v>
      </c>
      <c r="R102" s="23">
        <f t="shared" si="34"/>
        <v>7262.0999999999995</v>
      </c>
      <c r="S102" s="23">
        <f t="shared" si="34"/>
        <v>0</v>
      </c>
      <c r="T102" s="23"/>
    </row>
    <row r="103" spans="1:24" s="24" customFormat="1" ht="15">
      <c r="A103" s="42"/>
      <c r="B103" s="54" t="s">
        <v>148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60"/>
      <c r="M103" s="60"/>
      <c r="N103" s="60"/>
      <c r="O103" s="60"/>
      <c r="P103" s="60"/>
      <c r="Q103" s="60"/>
      <c r="R103" s="60"/>
      <c r="S103" s="60"/>
      <c r="T103" s="53"/>
    </row>
    <row r="104" spans="1:24" s="24" customFormat="1" ht="27" customHeight="1">
      <c r="A104" s="20" t="s">
        <v>149</v>
      </c>
      <c r="B104" s="18" t="s">
        <v>150</v>
      </c>
      <c r="C104" s="19"/>
      <c r="D104" s="19">
        <f>SUM(D105:D107)</f>
        <v>4611.5</v>
      </c>
      <c r="E104" s="19">
        <f t="shared" ref="E104:S104" si="36">SUM(E105:E107)</f>
        <v>12255.900000000001</v>
      </c>
      <c r="F104" s="19">
        <f t="shared" si="36"/>
        <v>887.9</v>
      </c>
      <c r="G104" s="19">
        <f t="shared" si="36"/>
        <v>0</v>
      </c>
      <c r="H104" s="19">
        <f>SUM(H105:H107)</f>
        <v>4611.5</v>
      </c>
      <c r="I104" s="19">
        <f t="shared" ref="I104:K104" si="37">SUM(I105:I107)</f>
        <v>12255.900000000001</v>
      </c>
      <c r="J104" s="19">
        <f t="shared" si="37"/>
        <v>887.9</v>
      </c>
      <c r="K104" s="19">
        <f t="shared" si="37"/>
        <v>0</v>
      </c>
      <c r="L104" s="19">
        <f t="shared" si="36"/>
        <v>4611.5</v>
      </c>
      <c r="M104" s="19">
        <f t="shared" si="36"/>
        <v>12255.900000000001</v>
      </c>
      <c r="N104" s="19">
        <f>SUM(N105:N107)</f>
        <v>887.9</v>
      </c>
      <c r="O104" s="19">
        <f t="shared" si="36"/>
        <v>0</v>
      </c>
      <c r="P104" s="19">
        <f t="shared" si="36"/>
        <v>4611.5</v>
      </c>
      <c r="Q104" s="19">
        <f t="shared" si="36"/>
        <v>8178.1</v>
      </c>
      <c r="R104" s="19">
        <f t="shared" si="36"/>
        <v>673.3</v>
      </c>
      <c r="S104" s="19">
        <f t="shared" si="36"/>
        <v>0</v>
      </c>
      <c r="T104" s="19"/>
    </row>
    <row r="105" spans="1:24" s="24" customFormat="1" ht="181.5" customHeight="1">
      <c r="A105" s="42" t="s">
        <v>152</v>
      </c>
      <c r="B105" s="17" t="s">
        <v>151</v>
      </c>
      <c r="C105" s="34" t="s">
        <v>103</v>
      </c>
      <c r="D105" s="53">
        <v>4611.5</v>
      </c>
      <c r="E105" s="53">
        <v>192.1</v>
      </c>
      <c r="F105" s="53">
        <v>252.9</v>
      </c>
      <c r="G105" s="53"/>
      <c r="H105" s="53">
        <v>4611.5</v>
      </c>
      <c r="I105" s="53">
        <v>192.1</v>
      </c>
      <c r="J105" s="53">
        <v>252.9</v>
      </c>
      <c r="K105" s="53"/>
      <c r="L105" s="53">
        <v>4611.5</v>
      </c>
      <c r="M105" s="53">
        <v>192.1</v>
      </c>
      <c r="N105" s="53">
        <v>252.9</v>
      </c>
      <c r="O105" s="60"/>
      <c r="P105" s="53">
        <v>4611.5</v>
      </c>
      <c r="Q105" s="53">
        <v>192.1</v>
      </c>
      <c r="R105" s="53">
        <v>252.9</v>
      </c>
      <c r="S105" s="60"/>
      <c r="T105" s="8" t="s">
        <v>170</v>
      </c>
    </row>
    <row r="106" spans="1:24" s="24" customFormat="1" ht="147.75" customHeight="1">
      <c r="A106" s="42" t="s">
        <v>167</v>
      </c>
      <c r="B106" s="17" t="s">
        <v>165</v>
      </c>
      <c r="C106" s="34" t="s">
        <v>103</v>
      </c>
      <c r="D106" s="53"/>
      <c r="E106" s="53">
        <v>7986</v>
      </c>
      <c r="F106" s="53">
        <v>420.4</v>
      </c>
      <c r="G106" s="53"/>
      <c r="H106" s="53"/>
      <c r="I106" s="53">
        <v>7986</v>
      </c>
      <c r="J106" s="53">
        <v>420.4</v>
      </c>
      <c r="K106" s="53"/>
      <c r="L106" s="60"/>
      <c r="M106" s="53">
        <v>7986</v>
      </c>
      <c r="N106" s="53">
        <v>420.4</v>
      </c>
      <c r="O106" s="60"/>
      <c r="P106" s="60"/>
      <c r="Q106" s="53">
        <v>7986</v>
      </c>
      <c r="R106" s="53">
        <v>420.4</v>
      </c>
      <c r="S106" s="60"/>
      <c r="T106" s="8" t="s">
        <v>170</v>
      </c>
    </row>
    <row r="107" spans="1:24" s="24" customFormat="1" ht="159.75" customHeight="1">
      <c r="A107" s="42" t="s">
        <v>168</v>
      </c>
      <c r="B107" s="17" t="s">
        <v>166</v>
      </c>
      <c r="C107" s="34" t="s">
        <v>103</v>
      </c>
      <c r="D107" s="53"/>
      <c r="E107" s="53">
        <v>4077.8</v>
      </c>
      <c r="F107" s="53">
        <v>214.6</v>
      </c>
      <c r="G107" s="53"/>
      <c r="H107" s="53"/>
      <c r="I107" s="53">
        <v>4077.8</v>
      </c>
      <c r="J107" s="53">
        <v>214.6</v>
      </c>
      <c r="K107" s="53"/>
      <c r="L107" s="53"/>
      <c r="M107" s="53">
        <v>4077.8</v>
      </c>
      <c r="N107" s="53">
        <v>214.6</v>
      </c>
      <c r="O107" s="60"/>
      <c r="P107" s="60"/>
      <c r="Q107" s="53"/>
      <c r="R107" s="53"/>
      <c r="S107" s="60"/>
      <c r="T107" s="8" t="s">
        <v>170</v>
      </c>
    </row>
    <row r="108" spans="1:24" s="2" customFormat="1" ht="21" customHeight="1">
      <c r="A108" s="21"/>
      <c r="B108" s="22" t="s">
        <v>43</v>
      </c>
      <c r="C108" s="23"/>
      <c r="D108" s="23">
        <f>D104</f>
        <v>4611.5</v>
      </c>
      <c r="E108" s="23">
        <f t="shared" ref="E108:S108" si="38">E104</f>
        <v>12255.900000000001</v>
      </c>
      <c r="F108" s="23">
        <f t="shared" si="38"/>
        <v>887.9</v>
      </c>
      <c r="G108" s="23">
        <f t="shared" si="38"/>
        <v>0</v>
      </c>
      <c r="H108" s="23">
        <f>H104</f>
        <v>4611.5</v>
      </c>
      <c r="I108" s="23">
        <f t="shared" ref="I108:K108" si="39">I104</f>
        <v>12255.900000000001</v>
      </c>
      <c r="J108" s="23">
        <f t="shared" si="39"/>
        <v>887.9</v>
      </c>
      <c r="K108" s="23">
        <f t="shared" si="39"/>
        <v>0</v>
      </c>
      <c r="L108" s="23">
        <f t="shared" si="38"/>
        <v>4611.5</v>
      </c>
      <c r="M108" s="23">
        <f t="shared" si="38"/>
        <v>12255.900000000001</v>
      </c>
      <c r="N108" s="23">
        <f>N104</f>
        <v>887.9</v>
      </c>
      <c r="O108" s="23">
        <f t="shared" si="38"/>
        <v>0</v>
      </c>
      <c r="P108" s="23">
        <f t="shared" si="38"/>
        <v>4611.5</v>
      </c>
      <c r="Q108" s="23">
        <f t="shared" si="38"/>
        <v>8178.1</v>
      </c>
      <c r="R108" s="23">
        <f t="shared" si="38"/>
        <v>673.3</v>
      </c>
      <c r="S108" s="23">
        <f t="shared" si="38"/>
        <v>0</v>
      </c>
      <c r="T108" s="23"/>
      <c r="V108" s="2" t="s">
        <v>190</v>
      </c>
      <c r="X108" s="66">
        <f>L108+M108+N108+O108+L66+M66+N66+O66</f>
        <v>695032</v>
      </c>
    </row>
    <row r="109" spans="1:24" s="24" customFormat="1" ht="21" customHeight="1">
      <c r="A109" s="42"/>
      <c r="B109" s="17" t="s">
        <v>44</v>
      </c>
      <c r="C109" s="53"/>
      <c r="D109" s="55">
        <f>D28+D66+D79+D92+D102+D108</f>
        <v>4611.5</v>
      </c>
      <c r="E109" s="55">
        <f t="shared" ref="E109:S109" si="40">E28+E66+E79+E92+E102+E108</f>
        <v>957225.20000000007</v>
      </c>
      <c r="F109" s="55">
        <f t="shared" si="40"/>
        <v>390379.4</v>
      </c>
      <c r="G109" s="55">
        <f t="shared" si="40"/>
        <v>1137</v>
      </c>
      <c r="H109" s="55">
        <f>H28+H66+H79+H92+H102+H108</f>
        <v>4611.5</v>
      </c>
      <c r="I109" s="55">
        <f t="shared" ref="I109" si="41">I28+I66+I79+I92+I102+I108</f>
        <v>957225.20000000007</v>
      </c>
      <c r="J109" s="55">
        <f t="shared" ref="J109" si="42">J28+J66+J79+J92+J102+J108</f>
        <v>390379.4</v>
      </c>
      <c r="K109" s="55">
        <f t="shared" ref="K109" si="43">K28+K66+K79+K92+K102+K108</f>
        <v>1137</v>
      </c>
      <c r="L109" s="55">
        <f>L28+L66+L79+L92+L102+L108</f>
        <v>4611.5</v>
      </c>
      <c r="M109" s="55">
        <f>M28+M66+M79+M92+M102+M108</f>
        <v>955806.6100000001</v>
      </c>
      <c r="N109" s="55">
        <f t="shared" ref="N109:O109" si="44">N28+N66+N79+N92+N102+N108</f>
        <v>381751</v>
      </c>
      <c r="O109" s="55">
        <f t="shared" si="44"/>
        <v>1121.4000000000001</v>
      </c>
      <c r="P109" s="55">
        <f t="shared" si="40"/>
        <v>4611.5</v>
      </c>
      <c r="Q109" s="55">
        <f t="shared" si="40"/>
        <v>878321.29999999993</v>
      </c>
      <c r="R109" s="55">
        <f t="shared" si="40"/>
        <v>343149.69999999995</v>
      </c>
      <c r="S109" s="55">
        <f t="shared" si="40"/>
        <v>0</v>
      </c>
      <c r="T109" s="53"/>
      <c r="V109" s="24" t="s">
        <v>3</v>
      </c>
      <c r="X109" s="70">
        <f>M108+M66</f>
        <v>561316.5</v>
      </c>
    </row>
    <row r="110" spans="1:24">
      <c r="V110" s="1" t="s">
        <v>191</v>
      </c>
      <c r="X110" s="71">
        <f>N108+N66</f>
        <v>129034.09999999999</v>
      </c>
    </row>
    <row r="111" spans="1:24" s="39" customFormat="1" ht="15">
      <c r="A111" s="43" t="s">
        <v>111</v>
      </c>
      <c r="N111" s="47"/>
      <c r="O111" s="48"/>
      <c r="P111" s="48"/>
      <c r="Q111" s="47"/>
    </row>
    <row r="112" spans="1:24" s="39" customFormat="1" ht="15">
      <c r="A112" s="43" t="s">
        <v>104</v>
      </c>
      <c r="L112" s="39" t="s">
        <v>112</v>
      </c>
      <c r="R112" s="49"/>
    </row>
    <row r="113" spans="1:19" s="2" customFormat="1">
      <c r="A113" s="32"/>
    </row>
    <row r="114" spans="1:19" s="35" customFormat="1" ht="15">
      <c r="A114" s="44" t="s">
        <v>105</v>
      </c>
      <c r="B114" s="44"/>
      <c r="C114" s="44"/>
      <c r="D114" s="45"/>
      <c r="E114" s="46"/>
      <c r="F114" s="46"/>
      <c r="G114" s="46"/>
      <c r="H114" s="46"/>
      <c r="I114" s="46"/>
      <c r="J114" s="46"/>
      <c r="K114" s="46"/>
      <c r="L114" s="46" t="s">
        <v>106</v>
      </c>
      <c r="M114" s="46"/>
      <c r="N114" s="46"/>
      <c r="O114" s="46"/>
      <c r="P114" s="46"/>
    </row>
    <row r="115" spans="1:19" s="2" customFormat="1">
      <c r="B115" s="32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</row>
    <row r="116" spans="1:19" s="2" customFormat="1">
      <c r="A116" s="32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</row>
    <row r="117" spans="1:19">
      <c r="L117" s="56">
        <v>4611.5</v>
      </c>
      <c r="M117" s="64">
        <v>637947.30000000005</v>
      </c>
      <c r="N117" s="64">
        <v>283394.90000000002</v>
      </c>
      <c r="O117" s="56">
        <v>604.20000000000005</v>
      </c>
    </row>
    <row r="119" spans="1:19">
      <c r="M119" s="64">
        <f>M117-M109</f>
        <v>-317859.31000000006</v>
      </c>
      <c r="N119" s="64">
        <f>N117-N109</f>
        <v>-98356.099999999977</v>
      </c>
    </row>
  </sheetData>
  <autoFilter ref="A8:Z112"/>
  <mergeCells count="9">
    <mergeCell ref="T6:T7"/>
    <mergeCell ref="B6:B7"/>
    <mergeCell ref="A6:A7"/>
    <mergeCell ref="C2:K2"/>
    <mergeCell ref="C6:C7"/>
    <mergeCell ref="D6:G6"/>
    <mergeCell ref="H6:K6"/>
    <mergeCell ref="L6:O6"/>
    <mergeCell ref="P6:S6"/>
  </mergeCells>
  <phoneticPr fontId="4" type="noConversion"/>
  <pageMargins left="0.70866141732283472" right="0.70866141732283472" top="0.23622047244094491" bottom="0.19685039370078741" header="0.31496062992125984" footer="0.31496062992125984"/>
  <pageSetup paperSize="9" scale="50" orientation="landscape" verticalDpi="180" r:id="rId1"/>
  <rowBreaks count="1" manualBreakCount="1">
    <brk id="9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</vt:lpstr>
      <vt:lpstr>'отчет в УЭк'!Заголовки_для_печати</vt:lpstr>
      <vt:lpstr>'отчет в УЭк'!Область_печати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2020-04-20T10:38:08Z</dcterms:modified>
</cp:coreProperties>
</file>