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/>
  </bookViews>
  <sheets>
    <sheet name="отчет в УЭк" sheetId="1" r:id="rId1"/>
  </sheets>
  <definedNames>
    <definedName name="_xlnm._FilterDatabase" localSheetId="0" hidden="1">'отчет в УЭк'!$A$8:$Z$98</definedName>
    <definedName name="_xlnm.Print_Titles" localSheetId="0">'отчет в УЭк'!$6:$7</definedName>
    <definedName name="_xlnm.Print_Area" localSheetId="0">'отчет в УЭк'!$A$1:$T$101</definedName>
  </definedNames>
  <calcPr calcId="125725"/>
</workbook>
</file>

<file path=xl/calcChain.xml><?xml version="1.0" encoding="utf-8"?>
<calcChain xmlns="http://schemas.openxmlformats.org/spreadsheetml/2006/main">
  <c r="W11" i="1"/>
  <c r="X11"/>
  <c r="W12"/>
  <c r="X12"/>
  <c r="W13"/>
  <c r="X13"/>
  <c r="W14"/>
  <c r="X14"/>
  <c r="W15"/>
  <c r="X15"/>
  <c r="W16"/>
  <c r="X16"/>
  <c r="W17"/>
  <c r="X17"/>
  <c r="W18"/>
  <c r="X18"/>
  <c r="W19"/>
  <c r="X19"/>
  <c r="W20"/>
  <c r="X20"/>
  <c r="W21"/>
  <c r="X21"/>
  <c r="W22"/>
  <c r="X22"/>
  <c r="W23"/>
  <c r="X23"/>
  <c r="W24"/>
  <c r="X24"/>
  <c r="W25"/>
  <c r="X25"/>
  <c r="W26"/>
  <c r="X26"/>
  <c r="W27"/>
  <c r="X27"/>
  <c r="W28"/>
  <c r="X28"/>
  <c r="W29"/>
  <c r="X29"/>
  <c r="W30"/>
  <c r="X30"/>
  <c r="W31"/>
  <c r="X31"/>
  <c r="W32"/>
  <c r="X32"/>
  <c r="W33"/>
  <c r="X33"/>
  <c r="W34"/>
  <c r="X34"/>
  <c r="W35"/>
  <c r="X35"/>
  <c r="W36"/>
  <c r="X36"/>
  <c r="W37"/>
  <c r="X37"/>
  <c r="W38"/>
  <c r="X38"/>
  <c r="W39"/>
  <c r="X39"/>
  <c r="W40"/>
  <c r="X40"/>
  <c r="W41"/>
  <c r="X41"/>
  <c r="W42"/>
  <c r="X42"/>
  <c r="W43"/>
  <c r="X43"/>
  <c r="W44"/>
  <c r="X44"/>
  <c r="W45"/>
  <c r="X45"/>
  <c r="W46"/>
  <c r="X46"/>
  <c r="W47"/>
  <c r="X47"/>
  <c r="W48"/>
  <c r="X48"/>
  <c r="W49"/>
  <c r="X49"/>
  <c r="W50"/>
  <c r="X50"/>
  <c r="W51"/>
  <c r="X51"/>
  <c r="W52"/>
  <c r="X52"/>
  <c r="W53"/>
  <c r="X53"/>
  <c r="W54"/>
  <c r="X54"/>
  <c r="W55"/>
  <c r="X55"/>
  <c r="W56"/>
  <c r="X56"/>
  <c r="W57"/>
  <c r="X57"/>
  <c r="W58"/>
  <c r="X58"/>
  <c r="W59"/>
  <c r="X59"/>
  <c r="W60"/>
  <c r="X60"/>
  <c r="W61"/>
  <c r="X61"/>
  <c r="W62"/>
  <c r="X62"/>
  <c r="W63"/>
  <c r="X63"/>
  <c r="W64"/>
  <c r="X64"/>
  <c r="W65"/>
  <c r="X65"/>
  <c r="W66"/>
  <c r="X66"/>
  <c r="W67"/>
  <c r="X67"/>
  <c r="W68"/>
  <c r="X68"/>
  <c r="W69"/>
  <c r="X69"/>
  <c r="W70"/>
  <c r="X70"/>
  <c r="W71"/>
  <c r="X71"/>
  <c r="W72"/>
  <c r="X72"/>
  <c r="W73"/>
  <c r="X73"/>
  <c r="W74"/>
  <c r="X74"/>
  <c r="W75"/>
  <c r="X75"/>
  <c r="W76"/>
  <c r="X76"/>
  <c r="W77"/>
  <c r="X77"/>
  <c r="W78"/>
  <c r="X78"/>
  <c r="W79"/>
  <c r="X79"/>
  <c r="W80"/>
  <c r="X80"/>
  <c r="W81"/>
  <c r="X81"/>
  <c r="W82"/>
  <c r="X82"/>
  <c r="W83"/>
  <c r="X83"/>
  <c r="W84"/>
  <c r="X84"/>
  <c r="W85"/>
  <c r="X85"/>
  <c r="W86"/>
  <c r="X86"/>
  <c r="W87"/>
  <c r="X87"/>
  <c r="W88"/>
  <c r="X88"/>
  <c r="W89"/>
  <c r="X89"/>
  <c r="W90"/>
  <c r="X90"/>
  <c r="W91"/>
  <c r="X91"/>
  <c r="W92"/>
  <c r="X92"/>
  <c r="W93"/>
  <c r="X93"/>
  <c r="W94"/>
  <c r="X94"/>
  <c r="W95"/>
  <c r="X95"/>
  <c r="X10"/>
  <c r="W10"/>
  <c r="N46"/>
  <c r="M46"/>
  <c r="K90" l="1"/>
  <c r="J90"/>
  <c r="I90"/>
  <c r="H90"/>
  <c r="K87"/>
  <c r="J87"/>
  <c r="I87"/>
  <c r="H87"/>
  <c r="K83"/>
  <c r="K94" s="1"/>
  <c r="J83"/>
  <c r="J94" s="1"/>
  <c r="I83"/>
  <c r="I94" s="1"/>
  <c r="H83"/>
  <c r="H94" s="1"/>
  <c r="K79"/>
  <c r="K81" s="1"/>
  <c r="J79"/>
  <c r="J81" s="1"/>
  <c r="I79"/>
  <c r="I81" s="1"/>
  <c r="H79"/>
  <c r="H81" s="1"/>
  <c r="K74"/>
  <c r="K77" s="1"/>
  <c r="J74"/>
  <c r="J77" s="1"/>
  <c r="I74"/>
  <c r="I77" s="1"/>
  <c r="H74"/>
  <c r="H77" s="1"/>
  <c r="K65"/>
  <c r="J65"/>
  <c r="I65"/>
  <c r="H65"/>
  <c r="K62"/>
  <c r="K69" s="1"/>
  <c r="J62"/>
  <c r="J69" s="1"/>
  <c r="I62"/>
  <c r="I69" s="1"/>
  <c r="H62"/>
  <c r="H69" s="1"/>
  <c r="K57"/>
  <c r="J57"/>
  <c r="I57"/>
  <c r="H57"/>
  <c r="K50"/>
  <c r="J50"/>
  <c r="I50"/>
  <c r="H50"/>
  <c r="K48"/>
  <c r="K59" s="1"/>
  <c r="J48"/>
  <c r="J59" s="1"/>
  <c r="I48"/>
  <c r="I59" s="1"/>
  <c r="H48"/>
  <c r="H59" s="1"/>
  <c r="K30"/>
  <c r="J30"/>
  <c r="I30"/>
  <c r="H30"/>
  <c r="K26"/>
  <c r="K46" s="1"/>
  <c r="J26"/>
  <c r="J46" s="1"/>
  <c r="I26"/>
  <c r="I46" s="1"/>
  <c r="H26"/>
  <c r="H46" s="1"/>
  <c r="K20"/>
  <c r="J20"/>
  <c r="I20"/>
  <c r="H20"/>
  <c r="K11"/>
  <c r="K23" s="1"/>
  <c r="K95" s="1"/>
  <c r="J11"/>
  <c r="J23" s="1"/>
  <c r="J95" s="1"/>
  <c r="I11"/>
  <c r="I23" s="1"/>
  <c r="I95" s="1"/>
  <c r="H11"/>
  <c r="H23" s="1"/>
  <c r="H95" s="1"/>
  <c r="E94"/>
  <c r="F94"/>
  <c r="G94"/>
  <c r="S94"/>
  <c r="D94"/>
  <c r="E90"/>
  <c r="F90"/>
  <c r="G90"/>
  <c r="L90"/>
  <c r="M90"/>
  <c r="N90"/>
  <c r="O90"/>
  <c r="P90"/>
  <c r="Q90"/>
  <c r="R90"/>
  <c r="S90"/>
  <c r="D90"/>
  <c r="E87"/>
  <c r="F87"/>
  <c r="G87"/>
  <c r="L87"/>
  <c r="M87"/>
  <c r="N87"/>
  <c r="O87"/>
  <c r="P87"/>
  <c r="Q87"/>
  <c r="R87"/>
  <c r="S87"/>
  <c r="D87"/>
  <c r="E81"/>
  <c r="F81"/>
  <c r="G81"/>
  <c r="L81"/>
  <c r="M81"/>
  <c r="N81"/>
  <c r="O81"/>
  <c r="P81"/>
  <c r="Q81"/>
  <c r="R81"/>
  <c r="S81"/>
  <c r="D81"/>
  <c r="E79"/>
  <c r="F79"/>
  <c r="G79"/>
  <c r="L79"/>
  <c r="M79"/>
  <c r="N79"/>
  <c r="O79"/>
  <c r="P79"/>
  <c r="Q79"/>
  <c r="R79"/>
  <c r="S79"/>
  <c r="D79"/>
  <c r="E65"/>
  <c r="F65"/>
  <c r="G65"/>
  <c r="L65"/>
  <c r="M65"/>
  <c r="N65"/>
  <c r="O65"/>
  <c r="P65"/>
  <c r="Q65"/>
  <c r="R65"/>
  <c r="D65"/>
  <c r="E62"/>
  <c r="E69" s="1"/>
  <c r="F62"/>
  <c r="F69" s="1"/>
  <c r="G62"/>
  <c r="L62"/>
  <c r="L69" s="1"/>
  <c r="M62"/>
  <c r="M69" s="1"/>
  <c r="N62"/>
  <c r="O62"/>
  <c r="P62"/>
  <c r="P69" s="1"/>
  <c r="Q62"/>
  <c r="Q69" s="1"/>
  <c r="R62"/>
  <c r="R69" s="1"/>
  <c r="S62"/>
  <c r="D62"/>
  <c r="D69" s="1"/>
  <c r="E57"/>
  <c r="F57"/>
  <c r="G57"/>
  <c r="L57"/>
  <c r="M57"/>
  <c r="N57"/>
  <c r="O57"/>
  <c r="P57"/>
  <c r="Q57"/>
  <c r="R57"/>
  <c r="S57"/>
  <c r="D57"/>
  <c r="E50"/>
  <c r="F50"/>
  <c r="G50"/>
  <c r="L50"/>
  <c r="M50"/>
  <c r="N50"/>
  <c r="O50"/>
  <c r="P50"/>
  <c r="Q50"/>
  <c r="R50"/>
  <c r="S50"/>
  <c r="D50"/>
  <c r="E30"/>
  <c r="F30"/>
  <c r="G30"/>
  <c r="L30"/>
  <c r="M30"/>
  <c r="O30"/>
  <c r="P30"/>
  <c r="Q30"/>
  <c r="S30"/>
  <c r="D30"/>
  <c r="U10"/>
  <c r="R30"/>
  <c r="N69" l="1"/>
  <c r="O69"/>
  <c r="G69"/>
  <c r="S16"/>
  <c r="S11" s="1"/>
  <c r="S68"/>
  <c r="S65" s="1"/>
  <c r="S69" s="1"/>
  <c r="E83"/>
  <c r="F83"/>
  <c r="G83"/>
  <c r="L83"/>
  <c r="L94" s="1"/>
  <c r="M83"/>
  <c r="M94" s="1"/>
  <c r="N83"/>
  <c r="N94" s="1"/>
  <c r="O83"/>
  <c r="O94" s="1"/>
  <c r="P83"/>
  <c r="P94" s="1"/>
  <c r="Q83"/>
  <c r="Q94" s="1"/>
  <c r="R83"/>
  <c r="R94" s="1"/>
  <c r="S83"/>
  <c r="D83"/>
  <c r="G11"/>
  <c r="L11"/>
  <c r="M11"/>
  <c r="N11"/>
  <c r="O11"/>
  <c r="P11"/>
  <c r="Q11"/>
  <c r="R11"/>
  <c r="D11"/>
  <c r="E11"/>
  <c r="F11"/>
  <c r="S76"/>
  <c r="E26"/>
  <c r="F26"/>
  <c r="G26"/>
  <c r="G46" s="1"/>
  <c r="G95" s="1"/>
  <c r="L26"/>
  <c r="M26"/>
  <c r="N26"/>
  <c r="O26"/>
  <c r="P26"/>
  <c r="Q26"/>
  <c r="R26"/>
  <c r="S26"/>
  <c r="D26"/>
  <c r="U95"/>
  <c r="E20"/>
  <c r="F20"/>
  <c r="G20"/>
  <c r="L20"/>
  <c r="M20"/>
  <c r="N20"/>
  <c r="O20"/>
  <c r="P20"/>
  <c r="Q20"/>
  <c r="R20"/>
  <c r="S20"/>
  <c r="D20"/>
  <c r="N48"/>
  <c r="N59" s="1"/>
  <c r="N74"/>
  <c r="N77" s="1"/>
  <c r="E74"/>
  <c r="E77" s="1"/>
  <c r="F74"/>
  <c r="F77" s="1"/>
  <c r="G74"/>
  <c r="G77" s="1"/>
  <c r="L74"/>
  <c r="L77" s="1"/>
  <c r="M74"/>
  <c r="M77" s="1"/>
  <c r="O74"/>
  <c r="O77" s="1"/>
  <c r="P74"/>
  <c r="P77" s="1"/>
  <c r="Q74"/>
  <c r="R74"/>
  <c r="D74"/>
  <c r="D77" s="1"/>
  <c r="E48"/>
  <c r="E59" s="1"/>
  <c r="F48"/>
  <c r="F59" s="1"/>
  <c r="G48"/>
  <c r="G59" s="1"/>
  <c r="L48"/>
  <c r="L59" s="1"/>
  <c r="M48"/>
  <c r="M59" s="1"/>
  <c r="O48"/>
  <c r="O59" s="1"/>
  <c r="P48"/>
  <c r="P59" s="1"/>
  <c r="Q48"/>
  <c r="Q59" s="1"/>
  <c r="R48"/>
  <c r="R59" s="1"/>
  <c r="S48"/>
  <c r="S59" s="1"/>
  <c r="D48"/>
  <c r="D59" s="1"/>
  <c r="N30" l="1"/>
  <c r="E23"/>
  <c r="P23"/>
  <c r="R23"/>
  <c r="N23"/>
  <c r="D23"/>
  <c r="O23"/>
  <c r="G23"/>
  <c r="S23"/>
  <c r="L23"/>
  <c r="F23"/>
  <c r="Q23"/>
  <c r="M23"/>
  <c r="L46"/>
  <c r="S74"/>
  <c r="S77" s="1"/>
  <c r="E46"/>
  <c r="E95" s="1"/>
  <c r="F46"/>
  <c r="F95" s="1"/>
  <c r="S46"/>
  <c r="O46"/>
  <c r="R77"/>
  <c r="D46"/>
  <c r="D95" s="1"/>
  <c r="P46"/>
  <c r="R46"/>
  <c r="Q46"/>
  <c r="Q77"/>
  <c r="P95" l="1"/>
  <c r="R95"/>
  <c r="S95"/>
  <c r="Q95"/>
  <c r="L95"/>
  <c r="N95"/>
  <c r="M95"/>
  <c r="O95"/>
</calcChain>
</file>

<file path=xl/sharedStrings.xml><?xml version="1.0" encoding="utf-8"?>
<sst xmlns="http://schemas.openxmlformats.org/spreadsheetml/2006/main" count="251" uniqueCount="156">
  <si>
    <t>№ п/п</t>
  </si>
  <si>
    <t>Наименование мероприятия</t>
  </si>
  <si>
    <t>федеральный бюджет</t>
  </si>
  <si>
    <t>краевой бюджет</t>
  </si>
  <si>
    <t>бюджет МО Усть-Лабинский район</t>
  </si>
  <si>
    <t>1.1</t>
  </si>
  <si>
    <t>Оплата труда с начислениями и содержание ДОУ, находящихся на капитальном ремонте</t>
  </si>
  <si>
    <t>Стимулирование отдельных категорий работников образовательных учреждений</t>
  </si>
  <si>
    <t>Выплата социальной надбавки педагогическим работникам – молодым специалистам образовательных учреждений Усть-Лабинского района</t>
  </si>
  <si>
    <t>Задача 1:  Развитие дошкольного образования детей</t>
  </si>
  <si>
    <t>1.2</t>
  </si>
  <si>
    <t>Задача 2:  Развитие начального общего, основного общего, среднего (полного) общего образования по основным общеобразовательным программам</t>
  </si>
  <si>
    <t>Задача 3:  Развитие дополнительного образования детей</t>
  </si>
  <si>
    <t>Расходы на обеспечение деятельности (оказание услуг) муниципальных учреждений- всего:</t>
  </si>
  <si>
    <t>Расходы на обеспечение деятельности (оказание услуг) муниципальных учреждений</t>
  </si>
  <si>
    <t>Стимулирование отдельных категорий работников образовательных учреждений дополнительного образования детей</t>
  </si>
  <si>
    <t>Задача 4:  Мероприятия по проведению оздоровительной кампании детей</t>
  </si>
  <si>
    <t xml:space="preserve">Расходы на обеспечение функций органов местного самоуправления </t>
  </si>
  <si>
    <t>2.1</t>
  </si>
  <si>
    <t>2.2</t>
  </si>
  <si>
    <t>2.3</t>
  </si>
  <si>
    <t>2.4</t>
  </si>
  <si>
    <t>3.1</t>
  </si>
  <si>
    <t>3.1.1</t>
  </si>
  <si>
    <t>3.2</t>
  </si>
  <si>
    <t>3.3</t>
  </si>
  <si>
    <t>4.1</t>
  </si>
  <si>
    <t>4.2</t>
  </si>
  <si>
    <t>4.2.1</t>
  </si>
  <si>
    <t>5.1</t>
  </si>
  <si>
    <t>5.2</t>
  </si>
  <si>
    <t>5.4</t>
  </si>
  <si>
    <t>ИТОГО:</t>
  </si>
  <si>
    <t>ИТОГО ПО ПРОГРАММЕ:</t>
  </si>
  <si>
    <t>2.3.1</t>
  </si>
  <si>
    <t>3.2.1</t>
  </si>
  <si>
    <t>Задача 5:  Обеспечение выполнение функций в области образования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</si>
  <si>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</si>
  <si>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1.3</t>
  </si>
  <si>
    <t>1.4</t>
  </si>
  <si>
    <t>2.6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</si>
  <si>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 общеобразовательную программу дошкольного образования</t>
  </si>
  <si>
    <t>2.7</t>
  </si>
  <si>
    <t>2.8</t>
  </si>
  <si>
    <t>2.9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</si>
  <si>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</si>
  <si>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</si>
  <si>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3.2.2</t>
  </si>
  <si>
    <t>3.2.3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</si>
  <si>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</t>
  </si>
  <si>
    <t>Реализация мероприятий государственной  программы Краснодарского края «Развитие образования », всего:</t>
  </si>
  <si>
    <t>Расходы на выполнение государственных полномочий по обеспечению деятельности органов местного самоуправления муниципальных образований Краснодарского края и организаций, находящихся в их введении</t>
  </si>
  <si>
    <t>1.5</t>
  </si>
  <si>
    <t>добровольное пожертвование</t>
  </si>
  <si>
    <t>1.6</t>
  </si>
  <si>
    <t>Стимулирование отдельных категорий работников образовательных учреждений( предоставление субсидии бюджетным учреждениям)</t>
  </si>
  <si>
    <t>Участник муниципальной программы (муниципальный заказчик мероприятия, главный распорядитель (распорядитель) бюджетных средств, исполнитель)</t>
  </si>
  <si>
    <t>Объем финансирования на текущий год, предусмотренный программой (тыс. рублей)</t>
  </si>
  <si>
    <t>Объем финансирования на текущий год, предусмотренный бюджетом (тыс. рублей)</t>
  </si>
  <si>
    <t>Профинансировано в отчетном периоде (тыс. рублей)</t>
  </si>
  <si>
    <t>Освоено (израсходовано) в отчетном периоде (тыс. рублей)</t>
  </si>
  <si>
    <t>Отметка о выполнении мероприятия (выполнено, не выполнено)</t>
  </si>
  <si>
    <t>Управление образованием администрации муниципального образования Усть-Лабинский район; Муниципальные автономные, бюджетные, казенные образовательные учреждения; Муниципальные бюджетные, казенные учреждения подведомственные управлению образованием администрации муниципального образования Усть-Лабинский район</t>
  </si>
  <si>
    <t>управления образованием администрации муниципального образования Усть-Лабинский район</t>
  </si>
  <si>
    <t>Начальник</t>
  </si>
  <si>
    <t>2.5</t>
  </si>
  <si>
    <t>Изготовление поектно-сметной документации</t>
  </si>
  <si>
    <t>Оплата штрафов, пеней, недоимки (финансовое обеспечение выполнения функций казенными учреждениями)</t>
  </si>
  <si>
    <t>Задача 7:  Развитие федеральных проектов</t>
  </si>
  <si>
    <t>7.1</t>
  </si>
  <si>
    <t>Реализация федерального проекта "Современная школа", всего:</t>
  </si>
  <si>
    <t>7.1.1</t>
  </si>
  <si>
    <t>Организация временной трудовой занятости несовершеннолетних (финансовое обеспечение выполнения функций казенными учреждениями)</t>
  </si>
  <si>
    <t>7.1.2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</si>
  <si>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путем создания в муниципальных дошкольных образовательных организациях условий для получения детьми-инвалидами качественного образования</t>
  </si>
  <si>
    <t>2.3.3</t>
  </si>
  <si>
    <t>ОТЧЕТ О ФИНАНСИРОВАНИИ И РАСХОДОВАНИИ СРЕДСТВ НА РЕАЛИЗАЦИЮ МУНИЦИПАЛЬНОЙ ПРОГРАММЫ "РАЗВИТИЕ ОБРАЗОВАНИЯ В УСТЬ-ЛАБИНСКОМ РАЙОНЕ"</t>
  </si>
  <si>
    <r>
      <rPr>
        <u/>
        <sz val="12"/>
        <rFont val="Calibri"/>
        <family val="2"/>
        <charset val="204"/>
      </rPr>
      <t>Наименование муниципальной программы:</t>
    </r>
    <r>
      <rPr>
        <sz val="12"/>
        <rFont val="Calibri"/>
        <family val="2"/>
        <charset val="204"/>
      </rPr>
      <t xml:space="preserve"> "Развитие образования в Усть-Лабинском районе"</t>
    </r>
  </si>
  <si>
    <r>
      <rPr>
        <u/>
        <sz val="12"/>
        <rFont val="Calibri"/>
        <family val="2"/>
        <charset val="204"/>
      </rPr>
      <t>Срок действия:</t>
    </r>
    <r>
      <rPr>
        <sz val="12"/>
        <rFont val="Calibri"/>
        <family val="2"/>
        <charset val="204"/>
      </rPr>
      <t xml:space="preserve"> 2020-2025 годы</t>
    </r>
  </si>
  <si>
    <r>
      <rPr>
        <u/>
        <sz val="12"/>
        <rFont val="Calibri"/>
        <family val="2"/>
        <charset val="204"/>
      </rPr>
      <t>Реквизиты правового акта:</t>
    </r>
    <r>
      <rPr>
        <sz val="12"/>
        <rFont val="Calibri"/>
        <family val="2"/>
        <charset val="204"/>
      </rPr>
      <t xml:space="preserve"> Постановление АМО Усть-лабинский район от 30 октября 2019 года № 847</t>
    </r>
  </si>
  <si>
    <t>Реализация мероприятий муниципальной программы «Развитие образования в Усть-Лабинском районе», всего:</t>
  </si>
  <si>
    <t>Мероприятия государственной программы Российской Федерации "Доступная среда", всего:</t>
  </si>
  <si>
    <t>Капитальный ремонт муниципальных общеобразовательных учреждений</t>
  </si>
  <si>
    <t xml:space="preserve"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рамках реализации мероприятий регионального проекта Краснодарского края "Современная школа" (обновление материально-технической базы для формирования у обучающихся современных навыков по предметной области "Технология" и других предметных областей) 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</si>
  <si>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расположенных в сельской местности и малых городах (создание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городах)</t>
  </si>
  <si>
    <t>Реализация федерального проекта "Безопасность дорожного движения", всего:</t>
  </si>
  <si>
    <t>7.2</t>
  </si>
  <si>
    <t>7.2.1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</si>
  <si>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учащихся), в рамках реализации мероприятий регионального проекта Краснодарского края "Безопасность дорожного движения"</t>
  </si>
  <si>
    <t>Иные межбюджетные трансферты из краевого бюджета местным бюджетам на дополнительную помощь местным бюджетам для решения социально значимых вопросов местного значения: капитальный и текущий ремонт, благоустройство территории, материально-техническое обеспечение</t>
  </si>
  <si>
    <t>Изготовление проектно-сметной документации; корректировка проектно-сметной документации</t>
  </si>
  <si>
    <t>2.3.4</t>
  </si>
  <si>
    <t>2.3.5</t>
  </si>
  <si>
    <t>2.3.6</t>
  </si>
  <si>
    <t>Организация и обеспечение бесплатным горячим питанием обучающихся по образовательным программам начального общего образования в муниципальных образовательных организациях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</si>
  <si>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</si>
  <si>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А. А. Баженова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</si>
  <si>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прилегающих к зданиям и сооружениям муниципальных образовательных организаций)</t>
  </si>
  <si>
    <t>2.3.2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</si>
  <si>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</si>
  <si>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 xml:space="preserve">Оплата штрафов, пеней, недоимки 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</si>
  <si>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</t>
  </si>
  <si>
    <t xml:space="preserve">Питание учащихся дневных муниципальных образовательных учреждений, реализующих общеобразовательные программы </t>
  </si>
  <si>
    <t>1.2.1</t>
  </si>
  <si>
    <t>1.2.2</t>
  </si>
  <si>
    <t>1.2.3</t>
  </si>
  <si>
    <t>1.2.4</t>
  </si>
  <si>
    <t>1.2.5</t>
  </si>
  <si>
    <t>1.2.6</t>
  </si>
  <si>
    <t>1.5.1</t>
  </si>
  <si>
    <t>2.2.1</t>
  </si>
  <si>
    <t>2.2.2</t>
  </si>
  <si>
    <t>2.2.3</t>
  </si>
  <si>
    <t>2.3.7</t>
  </si>
  <si>
    <t>2.3.8</t>
  </si>
  <si>
    <t>2.3.9</t>
  </si>
  <si>
    <t xml:space="preserve"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 </t>
  </si>
  <si>
    <t xml:space="preserve">Расходы на обеспечение деятельности (оказание услуг) муниципальных учреждений
</t>
  </si>
  <si>
    <t>7.1.3</t>
  </si>
  <si>
    <t>7.2.2</t>
  </si>
  <si>
    <t>остаток на 01.01.21</t>
  </si>
  <si>
    <t>за  1 квартал 2021 года</t>
  </si>
  <si>
    <t>Капитальный ремонт муниципальных образовательных учреждений; ремонт муниципальных образовательных учреждений; благоустройство территории; изготовление проектно-сметной документации</t>
  </si>
  <si>
    <t>Организация предоставления общедоступного и бесплатною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(проведение капитального ремонта спортивных залов муниципальных общеобразовательных организаций, помещений при них, других помещений физкультурно-спортивного назначения, физкультурно-оздоровительных комплексов)</t>
  </si>
  <si>
    <t>Капитальный ремонт муниципальных образовательных учреждений; ремонт муниципальных образовательных учреждений; благоустройство территории; изготовление проектно-сметной документации; проведение инструментального обследования здания</t>
  </si>
  <si>
    <t>Работы, услуги по содержанию имущества; прочие работы, услуги</t>
  </si>
  <si>
    <t>Организация бесплатного двухразового питания детей с ограниченными возможностями здоровья, детей-инвалидов, инвалидов обучающихся в муниципальных общеобразовательных организациях муниципального образования Усть-Лабинский район, реализующих образовательные программы начального общего, основного общего, среднего общего образования</t>
  </si>
  <si>
    <t>3.2.4</t>
  </si>
  <si>
    <t>3.2.5</t>
  </si>
  <si>
    <t>3.4</t>
  </si>
  <si>
    <t>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 путем создания в муниципальных организациях дополнительного образования детей условий для получения детьми-инвалидами качественного образования</t>
  </si>
  <si>
    <t>Реализация мероприятий государственной программы Краснодарского края  «Дети Кубани», всего:</t>
  </si>
  <si>
    <t>Организация отдыха детей в каникулярное время на базе муниципальных учреждений, осуществляющих организацию отдыха детей в Краснодарском крае</t>
  </si>
  <si>
    <t>Осуществление 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</si>
  <si>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4.3</t>
  </si>
  <si>
    <t>Организация отдыха детей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</t>
  </si>
  <si>
    <t>Организация отдыха детей в каникулярное время на базе муниципальных учреждений, осуществляющих организацию отдыха детей</t>
  </si>
  <si>
    <t>Задача 6:  Профилактика терроризма и экстремизма в муниципальных образовательных учреждениях муниципального образования Усть-Лабинский район; предупреждение детского дорожно-транспортного травматизма</t>
  </si>
  <si>
    <t>6.1</t>
  </si>
  <si>
    <t>Реализация мероприятий государственной программы Краснодарского края "Обеспечение безопасности населения", всего:</t>
  </si>
  <si>
    <t>Участие в профилактике терроризма в части обеспечения инженерно-технической защищенности муниципальных образовательных организаций</t>
  </si>
  <si>
    <t>Реализация федерального проекта "Успех каждого ребенка", всего: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</si>
  <si>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в рамках реализации мероприятий регионального проекта Краснодарского края "Успех каждого ребенка" (создание в общеобразовательных организациях, расположенных в сельской местности и малых городах, условий для занятий физической культурой и спортом) </t>
  </si>
  <si>
    <t>Участие в осуществлении мероприятий по предупреждению детского дорожно-транспортного травматизма на территории муниципальных образований Краснодарского края в рамках регионального проекта Краснодарского края «Безопасность дорожного движения»</t>
  </si>
  <si>
    <t>3.4.1</t>
  </si>
  <si>
    <t>4.4</t>
  </si>
  <si>
    <t>4.4.1</t>
  </si>
  <si>
    <t>4.4.2</t>
  </si>
  <si>
    <t>4.4.3</t>
  </si>
  <si>
    <t>5.3</t>
  </si>
  <si>
    <t>5.4.1</t>
  </si>
  <si>
    <t>5.4.2</t>
  </si>
  <si>
    <t>6.1.1</t>
  </si>
  <si>
    <t>7.3</t>
  </si>
  <si>
    <t>7.3.1</t>
  </si>
  <si>
    <t>7.3.2</t>
  </si>
</sst>
</file>

<file path=xl/styles.xml><?xml version="1.0" encoding="utf-8"?>
<styleSheet xmlns="http://schemas.openxmlformats.org/spreadsheetml/2006/main">
  <numFmts count="4">
    <numFmt numFmtId="164" formatCode="#,##0.0_р_."/>
    <numFmt numFmtId="165" formatCode="#,##0_р_."/>
    <numFmt numFmtId="166" formatCode="0.0"/>
    <numFmt numFmtId="167" formatCode="_-* #,##0.0_р_._-;\-* #,##0.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1"/>
      <name val="Calibri"/>
      <family val="2"/>
      <charset val="204"/>
    </font>
    <font>
      <sz val="12"/>
      <name val="Calibri"/>
      <family val="2"/>
      <charset val="204"/>
    </font>
    <font>
      <u/>
      <sz val="12"/>
      <name val="Calibri"/>
      <family val="2"/>
      <charset val="204"/>
    </font>
    <font>
      <sz val="7"/>
      <name val="Calibri"/>
      <family val="2"/>
      <charset val="204"/>
    </font>
    <font>
      <sz val="10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wrapText="1" shrinkToFit="1"/>
    </xf>
    <xf numFmtId="0" fontId="2" fillId="0" borderId="1" xfId="0" applyFont="1" applyBorder="1" applyAlignment="1">
      <alignment horizontal="center" wrapText="1" shrinkToFit="1"/>
    </xf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 applyAlignment="1">
      <alignment horizontal="center" wrapText="1" shrinkToFit="1"/>
    </xf>
    <xf numFmtId="165" fontId="2" fillId="0" borderId="1" xfId="0" applyNumberFormat="1" applyFont="1" applyBorder="1" applyAlignment="1">
      <alignment horizontal="center" wrapText="1" shrinkToFit="1"/>
    </xf>
    <xf numFmtId="49" fontId="2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/>
    <xf numFmtId="49" fontId="1" fillId="3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/>
    <xf numFmtId="0" fontId="1" fillId="2" borderId="0" xfId="0" applyFont="1" applyFill="1"/>
    <xf numFmtId="0" fontId="4" fillId="2" borderId="1" xfId="0" applyFont="1" applyFill="1" applyBorder="1" applyAlignment="1"/>
    <xf numFmtId="166" fontId="1" fillId="4" borderId="1" xfId="0" applyNumberFormat="1" applyFont="1" applyFill="1" applyBorder="1"/>
    <xf numFmtId="166" fontId="1" fillId="0" borderId="1" xfId="0" applyNumberFormat="1" applyFont="1" applyBorder="1"/>
    <xf numFmtId="0" fontId="1" fillId="0" borderId="0" xfId="0" applyFont="1" applyAlignment="1">
      <alignment wrapText="1"/>
    </xf>
    <xf numFmtId="49" fontId="5" fillId="2" borderId="0" xfId="0" applyNumberFormat="1" applyFont="1" applyFill="1"/>
    <xf numFmtId="49" fontId="1" fillId="0" borderId="0" xfId="0" applyNumberFormat="1" applyFont="1"/>
    <xf numFmtId="0" fontId="7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 wrapText="1" shrinkToFit="1"/>
    </xf>
    <xf numFmtId="0" fontId="2" fillId="0" borderId="0" xfId="0" applyFont="1"/>
    <xf numFmtId="0" fontId="7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/>
    <xf numFmtId="0" fontId="1" fillId="0" borderId="1" xfId="0" applyFont="1" applyFill="1" applyBorder="1" applyAlignment="1">
      <alignment horizontal="left" wrapText="1"/>
    </xf>
    <xf numFmtId="0" fontId="4" fillId="0" borderId="1" xfId="0" applyFont="1" applyBorder="1" applyAlignment="1"/>
    <xf numFmtId="0" fontId="1" fillId="2" borderId="1" xfId="0" applyFont="1" applyFill="1" applyBorder="1"/>
    <xf numFmtId="0" fontId="4" fillId="0" borderId="2" xfId="0" applyFont="1" applyBorder="1" applyAlignment="1">
      <alignment wrapText="1"/>
    </xf>
    <xf numFmtId="166" fontId="1" fillId="2" borderId="1" xfId="0" applyNumberFormat="1" applyFont="1" applyFill="1" applyBorder="1"/>
    <xf numFmtId="165" fontId="1" fillId="0" borderId="1" xfId="0" applyNumberFormat="1" applyFont="1" applyBorder="1" applyAlignment="1">
      <alignment horizontal="center"/>
    </xf>
    <xf numFmtId="0" fontId="1" fillId="5" borderId="1" xfId="0" applyFont="1" applyFill="1" applyBorder="1"/>
    <xf numFmtId="166" fontId="2" fillId="0" borderId="0" xfId="0" applyNumberFormat="1" applyFont="1"/>
    <xf numFmtId="0" fontId="8" fillId="2" borderId="0" xfId="0" applyFont="1" applyFill="1"/>
    <xf numFmtId="0" fontId="8" fillId="0" borderId="0" xfId="0" applyFont="1"/>
    <xf numFmtId="0" fontId="8" fillId="0" borderId="1" xfId="0" applyFont="1" applyBorder="1"/>
    <xf numFmtId="166" fontId="8" fillId="0" borderId="0" xfId="0" applyNumberFormat="1" applyFont="1"/>
    <xf numFmtId="0" fontId="8" fillId="3" borderId="1" xfId="0" applyFont="1" applyFill="1" applyBorder="1"/>
    <xf numFmtId="0" fontId="8" fillId="2" borderId="1" xfId="0" applyFont="1" applyFill="1" applyBorder="1"/>
    <xf numFmtId="0" fontId="8" fillId="5" borderId="1" xfId="0" applyFont="1" applyFill="1" applyBorder="1"/>
    <xf numFmtId="0" fontId="8" fillId="4" borderId="1" xfId="0" applyFont="1" applyFill="1" applyBorder="1"/>
    <xf numFmtId="166" fontId="8" fillId="4" borderId="1" xfId="0" applyNumberFormat="1" applyFont="1" applyFill="1" applyBorder="1"/>
    <xf numFmtId="0" fontId="9" fillId="0" borderId="0" xfId="0" applyFont="1"/>
    <xf numFmtId="167" fontId="9" fillId="0" borderId="0" xfId="0" applyNumberFormat="1" applyFont="1"/>
    <xf numFmtId="164" fontId="1" fillId="0" borderId="0" xfId="0" applyNumberFormat="1" applyFont="1"/>
    <xf numFmtId="164" fontId="5" fillId="0" borderId="0" xfId="0" applyNumberFormat="1" applyFont="1"/>
    <xf numFmtId="164" fontId="2" fillId="0" borderId="0" xfId="0" applyNumberFormat="1" applyFont="1"/>
    <xf numFmtId="0" fontId="2" fillId="2" borderId="0" xfId="0" applyFont="1" applyFill="1"/>
    <xf numFmtId="49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 wrapText="1"/>
    </xf>
    <xf numFmtId="0" fontId="1" fillId="5" borderId="0" xfId="0" applyFont="1" applyFill="1"/>
    <xf numFmtId="0" fontId="1" fillId="5" borderId="2" xfId="0" applyFont="1" applyFill="1" applyBorder="1" applyAlignment="1">
      <alignment horizontal="left" wrapText="1"/>
    </xf>
    <xf numFmtId="0" fontId="8" fillId="5" borderId="0" xfId="0" applyFont="1" applyFill="1"/>
    <xf numFmtId="49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/>
    <xf numFmtId="0" fontId="8" fillId="6" borderId="1" xfId="0" applyFont="1" applyFill="1" applyBorder="1"/>
    <xf numFmtId="167" fontId="2" fillId="2" borderId="0" xfId="0" applyNumberFormat="1" applyFont="1" applyFill="1"/>
    <xf numFmtId="167" fontId="2" fillId="0" borderId="0" xfId="0" applyNumberFormat="1" applyFont="1"/>
    <xf numFmtId="166" fontId="2" fillId="2" borderId="0" xfId="0" applyNumberFormat="1" applyFont="1" applyFill="1"/>
    <xf numFmtId="166" fontId="10" fillId="2" borderId="1" xfId="0" applyNumberFormat="1" applyFont="1" applyFill="1" applyBorder="1"/>
    <xf numFmtId="166" fontId="10" fillId="4" borderId="1" xfId="0" applyNumberFormat="1" applyFont="1" applyFill="1" applyBorder="1"/>
    <xf numFmtId="166" fontId="10" fillId="0" borderId="1" xfId="0" applyNumberFormat="1" applyFont="1" applyBorder="1"/>
    <xf numFmtId="0" fontId="10" fillId="4" borderId="1" xfId="0" applyFont="1" applyFill="1" applyBorder="1"/>
    <xf numFmtId="166" fontId="10" fillId="5" borderId="1" xfId="0" applyNumberFormat="1" applyFont="1" applyFill="1" applyBorder="1"/>
    <xf numFmtId="0" fontId="10" fillId="5" borderId="1" xfId="0" applyFont="1" applyFill="1" applyBorder="1"/>
    <xf numFmtId="2" fontId="10" fillId="5" borderId="1" xfId="0" applyNumberFormat="1" applyFont="1" applyFill="1" applyBorder="1"/>
    <xf numFmtId="0" fontId="10" fillId="0" borderId="1" xfId="0" applyFont="1" applyBorder="1"/>
    <xf numFmtId="0" fontId="10" fillId="3" borderId="1" xfId="0" applyFont="1" applyFill="1" applyBorder="1"/>
    <xf numFmtId="0" fontId="10" fillId="2" borderId="1" xfId="0" applyFont="1" applyFill="1" applyBorder="1"/>
    <xf numFmtId="0" fontId="11" fillId="0" borderId="1" xfId="0" applyFont="1" applyBorder="1" applyAlignment="1">
      <alignment wrapText="1"/>
    </xf>
    <xf numFmtId="0" fontId="10" fillId="6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 shrinkToFit="1"/>
    </xf>
    <xf numFmtId="0" fontId="1" fillId="0" borderId="0" xfId="0" applyFont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 shrinkToFit="1"/>
    </xf>
    <xf numFmtId="1" fontId="8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view="pageBreakPreview" zoomScale="90" zoomScaleNormal="75" zoomScaleSheetLayoutView="90" workbookViewId="0">
      <pane xSplit="2" ySplit="9" topLeftCell="C92" activePane="bottomRight" state="frozen"/>
      <selection pane="topRight" activeCell="D1" sqref="D1"/>
      <selection pane="bottomLeft" activeCell="A10" sqref="A10"/>
      <selection pane="bottomRight" activeCell="C2" sqref="C2:K2"/>
    </sheetView>
  </sheetViews>
  <sheetFormatPr defaultColWidth="9.140625" defaultRowHeight="12.75"/>
  <cols>
    <col min="1" max="1" width="6.5703125" style="26" customWidth="1"/>
    <col min="2" max="2" width="52.5703125" style="1" customWidth="1"/>
    <col min="3" max="3" width="10.7109375" style="1" customWidth="1"/>
    <col min="4" max="4" width="9.140625" style="1" customWidth="1"/>
    <col min="5" max="5" width="9.7109375" style="1" customWidth="1"/>
    <col min="6" max="7" width="9.140625" style="1" customWidth="1"/>
    <col min="8" max="8" width="9.140625" style="44"/>
    <col min="9" max="10" width="9.28515625" style="44" bestFit="1" customWidth="1"/>
    <col min="11" max="11" width="9.140625" style="44"/>
    <col min="12" max="12" width="9" style="44" customWidth="1"/>
    <col min="13" max="13" width="11.5703125" style="44" customWidth="1"/>
    <col min="14" max="16" width="9" style="44" customWidth="1"/>
    <col min="17" max="17" width="11.28515625" style="44" customWidth="1"/>
    <col min="18" max="18" width="13.42578125" style="44" customWidth="1"/>
    <col min="19" max="19" width="9" style="44" customWidth="1"/>
    <col min="20" max="20" width="13.28515625" style="44" customWidth="1"/>
    <col min="21" max="21" width="14.7109375" style="44" customWidth="1"/>
    <col min="22" max="22" width="9.140625" style="44"/>
    <col min="23" max="23" width="6.28515625" style="44" customWidth="1"/>
    <col min="24" max="24" width="7.7109375" style="44" customWidth="1"/>
    <col min="25" max="16384" width="9.140625" style="44"/>
  </cols>
  <sheetData>
    <row r="1" spans="1:24" s="1" customFormat="1" ht="15.75">
      <c r="A1" s="25" t="s">
        <v>76</v>
      </c>
      <c r="B1" s="20"/>
      <c r="C1" s="2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24" s="1" customFormat="1" ht="20.25" customHeight="1">
      <c r="A2" s="26"/>
      <c r="C2" s="83" t="s">
        <v>121</v>
      </c>
      <c r="D2" s="83"/>
      <c r="E2" s="83"/>
      <c r="F2" s="83"/>
      <c r="G2" s="83"/>
      <c r="H2" s="83"/>
      <c r="I2" s="83"/>
      <c r="J2" s="83"/>
      <c r="K2" s="83"/>
      <c r="L2" s="54"/>
      <c r="M2" s="54"/>
      <c r="N2" s="54"/>
      <c r="O2" s="54"/>
      <c r="P2" s="54"/>
      <c r="Q2" s="54"/>
      <c r="R2" s="54"/>
      <c r="S2" s="54"/>
    </row>
    <row r="3" spans="1:24" s="56" customFormat="1" ht="15.75">
      <c r="A3" s="55" t="s">
        <v>77</v>
      </c>
    </row>
    <row r="4" spans="1:24" s="56" customFormat="1" ht="15.75">
      <c r="A4" s="55" t="s">
        <v>78</v>
      </c>
    </row>
    <row r="5" spans="1:24" s="56" customFormat="1" ht="15.75">
      <c r="A5" s="55" t="s">
        <v>79</v>
      </c>
    </row>
    <row r="6" spans="1:24" s="1" customFormat="1" ht="25.5" customHeight="1">
      <c r="A6" s="85" t="s">
        <v>0</v>
      </c>
      <c r="B6" s="82" t="s">
        <v>1</v>
      </c>
      <c r="C6" s="82" t="s">
        <v>56</v>
      </c>
      <c r="D6" s="84" t="s">
        <v>57</v>
      </c>
      <c r="E6" s="84"/>
      <c r="F6" s="84"/>
      <c r="G6" s="84"/>
      <c r="H6" s="84" t="s">
        <v>58</v>
      </c>
      <c r="I6" s="84"/>
      <c r="J6" s="84"/>
      <c r="K6" s="84"/>
      <c r="L6" s="84" t="s">
        <v>59</v>
      </c>
      <c r="M6" s="84"/>
      <c r="N6" s="84"/>
      <c r="O6" s="84"/>
      <c r="P6" s="84" t="s">
        <v>60</v>
      </c>
      <c r="Q6" s="84"/>
      <c r="R6" s="84"/>
      <c r="S6" s="84"/>
      <c r="T6" s="81" t="s">
        <v>61</v>
      </c>
    </row>
    <row r="7" spans="1:24" s="1" customFormat="1" ht="93" customHeight="1">
      <c r="A7" s="85"/>
      <c r="B7" s="82"/>
      <c r="C7" s="82"/>
      <c r="D7" s="7" t="s">
        <v>2</v>
      </c>
      <c r="E7" s="7" t="s">
        <v>3</v>
      </c>
      <c r="F7" s="7" t="s">
        <v>4</v>
      </c>
      <c r="G7" s="7" t="s">
        <v>53</v>
      </c>
      <c r="H7" s="7" t="s">
        <v>2</v>
      </c>
      <c r="I7" s="7" t="s">
        <v>3</v>
      </c>
      <c r="J7" s="7" t="s">
        <v>4</v>
      </c>
      <c r="K7" s="7" t="s">
        <v>53</v>
      </c>
      <c r="L7" s="7" t="s">
        <v>2</v>
      </c>
      <c r="M7" s="7" t="s">
        <v>3</v>
      </c>
      <c r="N7" s="7" t="s">
        <v>4</v>
      </c>
      <c r="O7" s="7" t="s">
        <v>53</v>
      </c>
      <c r="P7" s="7" t="s">
        <v>2</v>
      </c>
      <c r="Q7" s="7" t="s">
        <v>3</v>
      </c>
      <c r="R7" s="7" t="s">
        <v>4</v>
      </c>
      <c r="S7" s="7" t="s">
        <v>53</v>
      </c>
      <c r="T7" s="81"/>
    </row>
    <row r="8" spans="1:24" s="4" customFormat="1" ht="15">
      <c r="A8" s="2">
        <v>1</v>
      </c>
      <c r="B8" s="3">
        <v>2</v>
      </c>
      <c r="C8" s="3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29">
        <v>12</v>
      </c>
      <c r="M8" s="29">
        <v>13</v>
      </c>
      <c r="N8" s="29">
        <v>14</v>
      </c>
      <c r="O8" s="29">
        <v>15</v>
      </c>
      <c r="P8" s="40">
        <v>16</v>
      </c>
      <c r="Q8" s="40">
        <v>17</v>
      </c>
      <c r="R8" s="40">
        <v>18</v>
      </c>
      <c r="S8" s="40">
        <v>19</v>
      </c>
      <c r="T8" s="28">
        <v>20</v>
      </c>
    </row>
    <row r="9" spans="1:24" ht="21" customHeight="1">
      <c r="A9" s="5"/>
      <c r="B9" s="21" t="s">
        <v>9</v>
      </c>
      <c r="C9" s="6"/>
      <c r="D9" s="6"/>
      <c r="E9" s="6"/>
      <c r="F9" s="6"/>
      <c r="G9" s="6"/>
      <c r="H9" s="6"/>
      <c r="I9" s="6"/>
      <c r="J9" s="6"/>
      <c r="K9" s="6"/>
      <c r="L9" s="76"/>
      <c r="M9" s="76"/>
      <c r="N9" s="76"/>
      <c r="O9" s="76"/>
      <c r="P9" s="76"/>
      <c r="Q9" s="76"/>
      <c r="R9" s="76"/>
      <c r="S9" s="76"/>
      <c r="T9" s="45"/>
    </row>
    <row r="10" spans="1:24" ht="101.45" customHeight="1">
      <c r="A10" s="9" t="s">
        <v>5</v>
      </c>
      <c r="B10" s="13" t="s">
        <v>99</v>
      </c>
      <c r="C10" s="27" t="s">
        <v>62</v>
      </c>
      <c r="D10" s="6"/>
      <c r="E10" s="23">
        <v>380370.3</v>
      </c>
      <c r="F10" s="6">
        <v>134277.6</v>
      </c>
      <c r="G10" s="6">
        <v>4</v>
      </c>
      <c r="H10" s="6"/>
      <c r="I10" s="23">
        <v>380370.3</v>
      </c>
      <c r="J10" s="6">
        <v>134277.6</v>
      </c>
      <c r="K10" s="6">
        <v>4</v>
      </c>
      <c r="L10" s="76"/>
      <c r="M10" s="69">
        <v>102125.4</v>
      </c>
      <c r="N10" s="69">
        <v>34676.199999999997</v>
      </c>
      <c r="O10" s="69"/>
      <c r="P10" s="69"/>
      <c r="Q10" s="69">
        <v>70676.2</v>
      </c>
      <c r="R10" s="69">
        <v>25640.799999999999</v>
      </c>
      <c r="S10" s="71"/>
      <c r="T10" s="45"/>
      <c r="U10" s="46">
        <f>N10-R10</f>
        <v>9035.3999999999978</v>
      </c>
      <c r="W10" s="46">
        <f>M10/E10*100</f>
        <v>26.848941676045683</v>
      </c>
      <c r="X10" s="46">
        <f>N10/F10*100</f>
        <v>25.824262572461819</v>
      </c>
    </row>
    <row r="11" spans="1:24" ht="27.2" customHeight="1">
      <c r="A11" s="16" t="s">
        <v>10</v>
      </c>
      <c r="B11" s="14" t="s">
        <v>80</v>
      </c>
      <c r="C11" s="15"/>
      <c r="D11" s="15">
        <f t="shared" ref="D11:S11" si="0">SUM(D12:D17)</f>
        <v>0</v>
      </c>
      <c r="E11" s="15">
        <f t="shared" si="0"/>
        <v>0</v>
      </c>
      <c r="F11" s="15">
        <f t="shared" si="0"/>
        <v>16438.099999999999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16438.099999999999</v>
      </c>
      <c r="K11" s="15">
        <f t="shared" si="0"/>
        <v>0</v>
      </c>
      <c r="L11" s="77">
        <f t="shared" si="0"/>
        <v>0</v>
      </c>
      <c r="M11" s="77">
        <f t="shared" si="0"/>
        <v>0</v>
      </c>
      <c r="N11" s="77">
        <f t="shared" si="0"/>
        <v>2979.5</v>
      </c>
      <c r="O11" s="77">
        <f t="shared" si="0"/>
        <v>0</v>
      </c>
      <c r="P11" s="77">
        <f t="shared" si="0"/>
        <v>0</v>
      </c>
      <c r="Q11" s="77">
        <f t="shared" si="0"/>
        <v>0</v>
      </c>
      <c r="R11" s="77">
        <f t="shared" si="0"/>
        <v>2382.9</v>
      </c>
      <c r="S11" s="77">
        <f t="shared" si="0"/>
        <v>0</v>
      </c>
      <c r="T11" s="47"/>
      <c r="W11" s="46" t="e">
        <f t="shared" ref="W11:W74" si="1">M11/E11*100</f>
        <v>#DIV/0!</v>
      </c>
      <c r="X11" s="46">
        <f t="shared" ref="X11:X74" si="2">N11/F11*100</f>
        <v>18.125574123530093</v>
      </c>
    </row>
    <row r="12" spans="1:24" ht="33.950000000000003" customHeight="1">
      <c r="A12" s="10" t="s">
        <v>103</v>
      </c>
      <c r="B12" s="11" t="s">
        <v>6</v>
      </c>
      <c r="C12" s="27" t="s">
        <v>62</v>
      </c>
      <c r="D12" s="6"/>
      <c r="E12" s="6"/>
      <c r="F12" s="6">
        <v>0</v>
      </c>
      <c r="G12" s="6"/>
      <c r="H12" s="6"/>
      <c r="I12" s="6"/>
      <c r="J12" s="6">
        <v>0</v>
      </c>
      <c r="K12" s="6"/>
      <c r="L12" s="76"/>
      <c r="M12" s="78"/>
      <c r="N12" s="69"/>
      <c r="O12" s="78"/>
      <c r="P12" s="78"/>
      <c r="Q12" s="78"/>
      <c r="R12" s="69"/>
      <c r="S12" s="76"/>
      <c r="T12" s="45"/>
      <c r="W12" s="46" t="e">
        <f t="shared" si="1"/>
        <v>#DIV/0!</v>
      </c>
      <c r="X12" s="46" t="e">
        <f t="shared" si="2"/>
        <v>#DIV/0!</v>
      </c>
    </row>
    <row r="13" spans="1:24" ht="33.950000000000003" customHeight="1">
      <c r="A13" s="10" t="s">
        <v>104</v>
      </c>
      <c r="B13" s="11" t="s">
        <v>7</v>
      </c>
      <c r="C13" s="27" t="s">
        <v>62</v>
      </c>
      <c r="D13" s="6"/>
      <c r="E13" s="6"/>
      <c r="F13" s="6">
        <v>14947.4</v>
      </c>
      <c r="G13" s="6"/>
      <c r="H13" s="6"/>
      <c r="I13" s="6"/>
      <c r="J13" s="6">
        <v>14947.4</v>
      </c>
      <c r="K13" s="6"/>
      <c r="L13" s="76"/>
      <c r="M13" s="78"/>
      <c r="N13" s="69">
        <v>2959.3</v>
      </c>
      <c r="O13" s="78"/>
      <c r="P13" s="78"/>
      <c r="Q13" s="78"/>
      <c r="R13" s="78">
        <v>2369.6</v>
      </c>
      <c r="S13" s="76"/>
      <c r="T13" s="45"/>
      <c r="W13" s="46" t="e">
        <f t="shared" si="1"/>
        <v>#DIV/0!</v>
      </c>
      <c r="X13" s="46">
        <f t="shared" si="2"/>
        <v>19.798091975862025</v>
      </c>
    </row>
    <row r="14" spans="1:24" ht="36.75" customHeight="1">
      <c r="A14" s="10" t="s">
        <v>105</v>
      </c>
      <c r="B14" s="11" t="s">
        <v>8</v>
      </c>
      <c r="C14" s="27" t="s">
        <v>62</v>
      </c>
      <c r="D14" s="6"/>
      <c r="E14" s="6"/>
      <c r="F14" s="6">
        <v>140.69999999999999</v>
      </c>
      <c r="G14" s="6"/>
      <c r="H14" s="6"/>
      <c r="I14" s="6"/>
      <c r="J14" s="6">
        <v>140.69999999999999</v>
      </c>
      <c r="K14" s="6"/>
      <c r="L14" s="76"/>
      <c r="M14" s="78"/>
      <c r="N14" s="78">
        <v>20.2</v>
      </c>
      <c r="O14" s="78"/>
      <c r="P14" s="78"/>
      <c r="Q14" s="78"/>
      <c r="R14" s="78">
        <v>13.3</v>
      </c>
      <c r="S14" s="76"/>
      <c r="T14" s="45"/>
      <c r="W14" s="46" t="e">
        <f t="shared" si="1"/>
        <v>#DIV/0!</v>
      </c>
      <c r="X14" s="46">
        <f t="shared" si="2"/>
        <v>14.356787491115849</v>
      </c>
    </row>
    <row r="15" spans="1:24" ht="51" customHeight="1">
      <c r="A15" s="10" t="s">
        <v>106</v>
      </c>
      <c r="B15" s="11" t="s">
        <v>66</v>
      </c>
      <c r="C15" s="27" t="s">
        <v>62</v>
      </c>
      <c r="D15" s="6"/>
      <c r="E15" s="6"/>
      <c r="F15" s="6">
        <v>450</v>
      </c>
      <c r="G15" s="6"/>
      <c r="H15" s="6"/>
      <c r="I15" s="6"/>
      <c r="J15" s="6">
        <v>450</v>
      </c>
      <c r="K15" s="6"/>
      <c r="L15" s="76"/>
      <c r="M15" s="78"/>
      <c r="N15" s="78"/>
      <c r="O15" s="78"/>
      <c r="P15" s="78"/>
      <c r="Q15" s="78"/>
      <c r="R15" s="78"/>
      <c r="S15" s="76"/>
      <c r="T15" s="49"/>
      <c r="W15" s="46" t="e">
        <f t="shared" si="1"/>
        <v>#DIV/0!</v>
      </c>
      <c r="X15" s="46">
        <f t="shared" si="2"/>
        <v>0</v>
      </c>
    </row>
    <row r="16" spans="1:24" ht="51" customHeight="1">
      <c r="A16" s="10" t="s">
        <v>107</v>
      </c>
      <c r="B16" s="11" t="s">
        <v>100</v>
      </c>
      <c r="C16" s="27" t="s">
        <v>62</v>
      </c>
      <c r="D16" s="6"/>
      <c r="E16" s="6"/>
      <c r="F16" s="6"/>
      <c r="G16" s="6"/>
      <c r="H16" s="6"/>
      <c r="I16" s="6"/>
      <c r="J16" s="6"/>
      <c r="K16" s="6"/>
      <c r="L16" s="76"/>
      <c r="M16" s="78"/>
      <c r="N16" s="78"/>
      <c r="O16" s="78"/>
      <c r="P16" s="78"/>
      <c r="Q16" s="78"/>
      <c r="R16" s="78"/>
      <c r="S16" s="76">
        <f>O16</f>
        <v>0</v>
      </c>
      <c r="T16" s="45"/>
      <c r="W16" s="46" t="e">
        <f t="shared" si="1"/>
        <v>#DIV/0!</v>
      </c>
      <c r="X16" s="46" t="e">
        <f t="shared" si="2"/>
        <v>#DIV/0!</v>
      </c>
    </row>
    <row r="17" spans="1:24" ht="51" customHeight="1">
      <c r="A17" s="10" t="s">
        <v>108</v>
      </c>
      <c r="B17" s="11" t="s">
        <v>122</v>
      </c>
      <c r="C17" s="27" t="s">
        <v>62</v>
      </c>
      <c r="D17" s="6"/>
      <c r="E17" s="6"/>
      <c r="F17" s="6">
        <v>900</v>
      </c>
      <c r="G17" s="6"/>
      <c r="H17" s="6"/>
      <c r="I17" s="6"/>
      <c r="J17" s="6">
        <v>900</v>
      </c>
      <c r="K17" s="6"/>
      <c r="L17" s="76"/>
      <c r="M17" s="78"/>
      <c r="N17" s="78"/>
      <c r="O17" s="78"/>
      <c r="P17" s="78"/>
      <c r="Q17" s="78"/>
      <c r="R17" s="78"/>
      <c r="S17" s="76"/>
      <c r="T17" s="45"/>
      <c r="W17" s="46" t="e">
        <f t="shared" si="1"/>
        <v>#DIV/0!</v>
      </c>
      <c r="X17" s="46">
        <f t="shared" si="2"/>
        <v>0</v>
      </c>
    </row>
    <row r="18" spans="1:24" ht="69" customHeight="1">
      <c r="A18" s="10" t="s">
        <v>38</v>
      </c>
      <c r="B18" s="12" t="s">
        <v>37</v>
      </c>
      <c r="C18" s="27" t="s">
        <v>62</v>
      </c>
      <c r="D18" s="6"/>
      <c r="E18" s="6">
        <v>8974.1</v>
      </c>
      <c r="F18" s="6"/>
      <c r="G18" s="6"/>
      <c r="H18" s="6"/>
      <c r="I18" s="6">
        <v>8974.1</v>
      </c>
      <c r="J18" s="6"/>
      <c r="K18" s="6"/>
      <c r="L18" s="76"/>
      <c r="M18" s="69">
        <v>618.6</v>
      </c>
      <c r="N18" s="78"/>
      <c r="O18" s="78"/>
      <c r="P18" s="78"/>
      <c r="Q18" s="73">
        <v>618.6</v>
      </c>
      <c r="R18" s="78"/>
      <c r="S18" s="76"/>
      <c r="T18" s="45"/>
      <c r="W18" s="46">
        <f t="shared" si="1"/>
        <v>6.8931703457728348</v>
      </c>
      <c r="X18" s="46" t="e">
        <f t="shared" si="2"/>
        <v>#DIV/0!</v>
      </c>
    </row>
    <row r="19" spans="1:24" ht="120" customHeight="1">
      <c r="A19" s="10" t="s">
        <v>39</v>
      </c>
      <c r="B19" s="13" t="s">
        <v>46</v>
      </c>
      <c r="C19" s="27" t="s">
        <v>62</v>
      </c>
      <c r="D19" s="6"/>
      <c r="E19" s="6">
        <v>3709</v>
      </c>
      <c r="F19" s="6"/>
      <c r="G19" s="6"/>
      <c r="H19" s="6"/>
      <c r="I19" s="6">
        <v>3709</v>
      </c>
      <c r="J19" s="6"/>
      <c r="K19" s="6"/>
      <c r="L19" s="76"/>
      <c r="M19" s="69">
        <v>1783.5</v>
      </c>
      <c r="N19" s="78"/>
      <c r="O19" s="78"/>
      <c r="P19" s="78"/>
      <c r="Q19" s="78">
        <v>106</v>
      </c>
      <c r="R19" s="78"/>
      <c r="S19" s="76"/>
      <c r="T19" s="45"/>
      <c r="W19" s="46">
        <f t="shared" si="1"/>
        <v>48.085737395524404</v>
      </c>
      <c r="X19" s="46" t="e">
        <f t="shared" si="2"/>
        <v>#DIV/0!</v>
      </c>
    </row>
    <row r="20" spans="1:24" ht="63.2" customHeight="1">
      <c r="A20" s="16" t="s">
        <v>52</v>
      </c>
      <c r="B20" s="14" t="s">
        <v>81</v>
      </c>
      <c r="C20" s="31"/>
      <c r="D20" s="15">
        <f>D21</f>
        <v>0</v>
      </c>
      <c r="E20" s="15">
        <f t="shared" ref="E20:S20" si="3">E21</f>
        <v>0</v>
      </c>
      <c r="F20" s="15">
        <f t="shared" si="3"/>
        <v>435.6</v>
      </c>
      <c r="G20" s="15">
        <f t="shared" si="3"/>
        <v>0</v>
      </c>
      <c r="H20" s="15">
        <f>H21</f>
        <v>0</v>
      </c>
      <c r="I20" s="15">
        <f t="shared" si="3"/>
        <v>0</v>
      </c>
      <c r="J20" s="15">
        <f t="shared" si="3"/>
        <v>435.6</v>
      </c>
      <c r="K20" s="15">
        <f t="shared" si="3"/>
        <v>0</v>
      </c>
      <c r="L20" s="77">
        <f t="shared" si="3"/>
        <v>0</v>
      </c>
      <c r="M20" s="77">
        <f t="shared" si="3"/>
        <v>0</v>
      </c>
      <c r="N20" s="77">
        <f t="shared" si="3"/>
        <v>0</v>
      </c>
      <c r="O20" s="77">
        <f t="shared" si="3"/>
        <v>0</v>
      </c>
      <c r="P20" s="77">
        <f t="shared" si="3"/>
        <v>0</v>
      </c>
      <c r="Q20" s="77">
        <f t="shared" si="3"/>
        <v>0</v>
      </c>
      <c r="R20" s="77">
        <f t="shared" si="3"/>
        <v>0</v>
      </c>
      <c r="S20" s="77">
        <f t="shared" si="3"/>
        <v>0</v>
      </c>
      <c r="T20" s="47"/>
      <c r="W20" s="46" t="e">
        <f t="shared" si="1"/>
        <v>#DIV/0!</v>
      </c>
      <c r="X20" s="46">
        <f t="shared" si="2"/>
        <v>0</v>
      </c>
    </row>
    <row r="21" spans="1:24" ht="144" customHeight="1">
      <c r="A21" s="33" t="s">
        <v>109</v>
      </c>
      <c r="B21" s="13" t="s">
        <v>74</v>
      </c>
      <c r="C21" s="27" t="s">
        <v>62</v>
      </c>
      <c r="D21" s="6"/>
      <c r="E21" s="23"/>
      <c r="F21" s="6">
        <v>435.6</v>
      </c>
      <c r="G21" s="6"/>
      <c r="H21" s="6"/>
      <c r="I21" s="23"/>
      <c r="J21" s="6">
        <v>435.6</v>
      </c>
      <c r="K21" s="6"/>
      <c r="L21" s="76"/>
      <c r="M21" s="78"/>
      <c r="N21" s="78"/>
      <c r="O21" s="78"/>
      <c r="P21" s="78"/>
      <c r="Q21" s="78"/>
      <c r="R21" s="78"/>
      <c r="S21" s="76"/>
      <c r="T21" s="45"/>
      <c r="W21" s="46" t="e">
        <f t="shared" si="1"/>
        <v>#DIV/0!</v>
      </c>
      <c r="X21" s="46">
        <f t="shared" si="2"/>
        <v>0</v>
      </c>
    </row>
    <row r="22" spans="1:24" ht="81.75" customHeight="1">
      <c r="A22" s="33" t="s">
        <v>54</v>
      </c>
      <c r="B22" s="13" t="s">
        <v>89</v>
      </c>
      <c r="C22" s="27" t="s">
        <v>62</v>
      </c>
      <c r="D22" s="6"/>
      <c r="E22" s="23">
        <v>11367.3</v>
      </c>
      <c r="F22" s="6"/>
      <c r="G22" s="6"/>
      <c r="H22" s="6"/>
      <c r="I22" s="23">
        <v>11367.3</v>
      </c>
      <c r="J22" s="6"/>
      <c r="K22" s="6"/>
      <c r="L22" s="76"/>
      <c r="M22" s="69"/>
      <c r="N22" s="78"/>
      <c r="O22" s="78"/>
      <c r="P22" s="78"/>
      <c r="Q22" s="69"/>
      <c r="R22" s="78"/>
      <c r="S22" s="76"/>
      <c r="T22" s="45"/>
      <c r="W22" s="46">
        <f t="shared" si="1"/>
        <v>0</v>
      </c>
      <c r="X22" s="46" t="e">
        <f t="shared" si="2"/>
        <v>#DIV/0!</v>
      </c>
    </row>
    <row r="23" spans="1:24" ht="21" customHeight="1">
      <c r="A23" s="17"/>
      <c r="B23" s="18" t="s">
        <v>32</v>
      </c>
      <c r="C23" s="19"/>
      <c r="D23" s="22">
        <f>D10+D11+D18+D19+D20+D22</f>
        <v>0</v>
      </c>
      <c r="E23" s="22">
        <f t="shared" ref="E23:S23" si="4">E10+E11+E18+E19+E20+E22</f>
        <v>404420.69999999995</v>
      </c>
      <c r="F23" s="22">
        <f t="shared" si="4"/>
        <v>151151.30000000002</v>
      </c>
      <c r="G23" s="22">
        <f t="shared" si="4"/>
        <v>4</v>
      </c>
      <c r="H23" s="22">
        <f>H10+H11+H18+H19+H20+H22</f>
        <v>0</v>
      </c>
      <c r="I23" s="22">
        <f t="shared" ref="I23" si="5">I10+I11+I18+I19+I20+I22</f>
        <v>404420.69999999995</v>
      </c>
      <c r="J23" s="22">
        <f t="shared" ref="J23" si="6">J10+J11+J18+J19+J20+J22</f>
        <v>151151.30000000002</v>
      </c>
      <c r="K23" s="22">
        <f t="shared" ref="K23" si="7">K10+K11+K18+K19+K20+K22</f>
        <v>4</v>
      </c>
      <c r="L23" s="70">
        <f t="shared" si="4"/>
        <v>0</v>
      </c>
      <c r="M23" s="70">
        <f t="shared" si="4"/>
        <v>104527.5</v>
      </c>
      <c r="N23" s="70">
        <f t="shared" si="4"/>
        <v>37655.699999999997</v>
      </c>
      <c r="O23" s="70">
        <f t="shared" si="4"/>
        <v>0</v>
      </c>
      <c r="P23" s="70">
        <f t="shared" si="4"/>
        <v>0</v>
      </c>
      <c r="Q23" s="70">
        <f t="shared" si="4"/>
        <v>71400.800000000003</v>
      </c>
      <c r="R23" s="70">
        <f t="shared" si="4"/>
        <v>28023.7</v>
      </c>
      <c r="S23" s="70">
        <f t="shared" si="4"/>
        <v>0</v>
      </c>
      <c r="T23" s="51"/>
      <c r="W23" s="46">
        <f t="shared" si="1"/>
        <v>25.846228939319875</v>
      </c>
      <c r="X23" s="46">
        <f t="shared" si="2"/>
        <v>24.91258758608096</v>
      </c>
    </row>
    <row r="24" spans="1:24" s="43" customFormat="1" ht="28.5" customHeight="1">
      <c r="A24" s="5"/>
      <c r="B24" s="32" t="s">
        <v>11</v>
      </c>
      <c r="C24" s="37"/>
      <c r="D24" s="37"/>
      <c r="E24" s="37"/>
      <c r="F24" s="37"/>
      <c r="G24" s="37"/>
      <c r="H24" s="37"/>
      <c r="I24" s="37"/>
      <c r="J24" s="37"/>
      <c r="K24" s="37"/>
      <c r="L24" s="78"/>
      <c r="M24" s="78"/>
      <c r="N24" s="78"/>
      <c r="O24" s="78"/>
      <c r="P24" s="78"/>
      <c r="Q24" s="78"/>
      <c r="R24" s="78"/>
      <c r="S24" s="78"/>
      <c r="T24" s="48"/>
      <c r="W24" s="46" t="e">
        <f t="shared" si="1"/>
        <v>#DIV/0!</v>
      </c>
      <c r="X24" s="46" t="e">
        <f t="shared" si="2"/>
        <v>#DIV/0!</v>
      </c>
    </row>
    <row r="25" spans="1:24" ht="79.5" customHeight="1">
      <c r="A25" s="10" t="s">
        <v>18</v>
      </c>
      <c r="B25" s="11" t="s">
        <v>101</v>
      </c>
      <c r="C25" s="27" t="s">
        <v>62</v>
      </c>
      <c r="D25" s="6"/>
      <c r="E25" s="23">
        <v>531288.9</v>
      </c>
      <c r="F25" s="6">
        <v>95979.7</v>
      </c>
      <c r="G25" s="6"/>
      <c r="H25" s="6"/>
      <c r="I25" s="23">
        <v>531288.9</v>
      </c>
      <c r="J25" s="6">
        <v>95979.7</v>
      </c>
      <c r="K25" s="6"/>
      <c r="L25" s="76"/>
      <c r="M25" s="69">
        <v>101672.8</v>
      </c>
      <c r="N25" s="69">
        <v>30261.7</v>
      </c>
      <c r="O25" s="69"/>
      <c r="P25" s="73"/>
      <c r="Q25" s="73">
        <v>96662.1</v>
      </c>
      <c r="R25" s="73">
        <v>27832.7</v>
      </c>
      <c r="S25" s="71"/>
      <c r="T25" s="45"/>
      <c r="U25" s="46" t="s">
        <v>120</v>
      </c>
      <c r="V25" s="44">
        <v>4253.2</v>
      </c>
      <c r="W25" s="46">
        <f t="shared" si="1"/>
        <v>19.137008132486862</v>
      </c>
      <c r="X25" s="46">
        <f t="shared" si="2"/>
        <v>31.529271293825673</v>
      </c>
    </row>
    <row r="26" spans="1:24" ht="33" customHeight="1">
      <c r="A26" s="16" t="s">
        <v>19</v>
      </c>
      <c r="B26" s="14" t="s">
        <v>50</v>
      </c>
      <c r="C26" s="15"/>
      <c r="D26" s="15">
        <f t="shared" ref="D26:S26" si="8">SUM(D27:D29)</f>
        <v>45545.5</v>
      </c>
      <c r="E26" s="15">
        <f t="shared" si="8"/>
        <v>14382.8</v>
      </c>
      <c r="F26" s="15">
        <f t="shared" si="8"/>
        <v>4898</v>
      </c>
      <c r="G26" s="15">
        <f t="shared" si="8"/>
        <v>0</v>
      </c>
      <c r="H26" s="15">
        <f t="shared" si="8"/>
        <v>45545.5</v>
      </c>
      <c r="I26" s="15">
        <f t="shared" si="8"/>
        <v>14382.8</v>
      </c>
      <c r="J26" s="15">
        <f t="shared" si="8"/>
        <v>4898</v>
      </c>
      <c r="K26" s="15">
        <f t="shared" si="8"/>
        <v>0</v>
      </c>
      <c r="L26" s="77">
        <f t="shared" si="8"/>
        <v>9722.7000000000007</v>
      </c>
      <c r="M26" s="77">
        <f t="shared" si="8"/>
        <v>3070.3</v>
      </c>
      <c r="N26" s="77">
        <f t="shared" si="8"/>
        <v>673.3</v>
      </c>
      <c r="O26" s="77">
        <f t="shared" si="8"/>
        <v>0</v>
      </c>
      <c r="P26" s="77">
        <f t="shared" si="8"/>
        <v>6295.3</v>
      </c>
      <c r="Q26" s="77">
        <f t="shared" si="8"/>
        <v>1988</v>
      </c>
      <c r="R26" s="77">
        <f t="shared" si="8"/>
        <v>435.9</v>
      </c>
      <c r="S26" s="77">
        <f t="shared" si="8"/>
        <v>0</v>
      </c>
      <c r="T26" s="47"/>
      <c r="V26" s="46"/>
      <c r="W26" s="46">
        <f t="shared" si="1"/>
        <v>21.347025613927752</v>
      </c>
      <c r="X26" s="46">
        <f t="shared" si="2"/>
        <v>13.746427113107391</v>
      </c>
    </row>
    <row r="27" spans="1:24" ht="126.75" customHeight="1">
      <c r="A27" s="10" t="s">
        <v>110</v>
      </c>
      <c r="B27" s="11" t="s">
        <v>97</v>
      </c>
      <c r="C27" s="27" t="s">
        <v>62</v>
      </c>
      <c r="D27" s="6"/>
      <c r="E27" s="23"/>
      <c r="F27" s="23"/>
      <c r="G27" s="23"/>
      <c r="H27" s="6"/>
      <c r="I27" s="23"/>
      <c r="J27" s="23"/>
      <c r="K27" s="23"/>
      <c r="L27" s="71"/>
      <c r="M27" s="71"/>
      <c r="N27" s="71"/>
      <c r="O27" s="76"/>
      <c r="P27" s="74"/>
      <c r="Q27" s="75"/>
      <c r="R27" s="73"/>
      <c r="S27" s="76"/>
      <c r="T27" s="45"/>
      <c r="U27" s="44">
        <v>157.80000000000001</v>
      </c>
      <c r="W27" s="46" t="e">
        <f t="shared" si="1"/>
        <v>#DIV/0!</v>
      </c>
      <c r="X27" s="46" t="e">
        <f t="shared" si="2"/>
        <v>#DIV/0!</v>
      </c>
    </row>
    <row r="28" spans="1:24" ht="126.75" customHeight="1">
      <c r="A28" s="10" t="s">
        <v>111</v>
      </c>
      <c r="B28" s="11" t="s">
        <v>123</v>
      </c>
      <c r="C28" s="27" t="s">
        <v>62</v>
      </c>
      <c r="D28" s="6"/>
      <c r="E28" s="23"/>
      <c r="F28" s="23">
        <v>1743.8</v>
      </c>
      <c r="G28" s="23"/>
      <c r="H28" s="6"/>
      <c r="I28" s="23"/>
      <c r="J28" s="23">
        <v>1743.8</v>
      </c>
      <c r="K28" s="23"/>
      <c r="L28" s="71"/>
      <c r="M28" s="71"/>
      <c r="N28" s="71"/>
      <c r="O28" s="76"/>
      <c r="P28" s="74"/>
      <c r="Q28" s="75"/>
      <c r="R28" s="73"/>
      <c r="S28" s="76"/>
      <c r="T28" s="45"/>
      <c r="W28" s="46" t="e">
        <f t="shared" si="1"/>
        <v>#DIV/0!</v>
      </c>
      <c r="X28" s="46">
        <f t="shared" si="2"/>
        <v>0</v>
      </c>
    </row>
    <row r="29" spans="1:24" ht="52.5" customHeight="1">
      <c r="A29" s="10" t="s">
        <v>112</v>
      </c>
      <c r="B29" s="11" t="s">
        <v>94</v>
      </c>
      <c r="C29" s="27" t="s">
        <v>62</v>
      </c>
      <c r="D29" s="6">
        <v>45545.5</v>
      </c>
      <c r="E29" s="23">
        <v>14382.8</v>
      </c>
      <c r="F29" s="23">
        <v>3154.2</v>
      </c>
      <c r="G29" s="23"/>
      <c r="H29" s="6">
        <v>45545.5</v>
      </c>
      <c r="I29" s="23">
        <v>14382.8</v>
      </c>
      <c r="J29" s="23">
        <v>3154.2</v>
      </c>
      <c r="K29" s="23"/>
      <c r="L29" s="71">
        <v>9722.7000000000007</v>
      </c>
      <c r="M29" s="71">
        <v>3070.3</v>
      </c>
      <c r="N29" s="71">
        <v>673.3</v>
      </c>
      <c r="O29" s="76"/>
      <c r="P29" s="74">
        <v>6295.3</v>
      </c>
      <c r="Q29" s="75">
        <v>1988</v>
      </c>
      <c r="R29" s="73">
        <v>435.9</v>
      </c>
      <c r="S29" s="76"/>
      <c r="T29" s="45"/>
      <c r="W29" s="46">
        <f t="shared" si="1"/>
        <v>21.347025613927752</v>
      </c>
      <c r="X29" s="46">
        <f t="shared" si="2"/>
        <v>21.346141652399975</v>
      </c>
    </row>
    <row r="30" spans="1:24" ht="43.5" customHeight="1">
      <c r="A30" s="16" t="s">
        <v>20</v>
      </c>
      <c r="B30" s="14" t="s">
        <v>80</v>
      </c>
      <c r="C30" s="31" t="s">
        <v>62</v>
      </c>
      <c r="D30" s="15">
        <f>SUM(D31:D39)</f>
        <v>0</v>
      </c>
      <c r="E30" s="15">
        <f t="shared" ref="E30:S30" si="9">SUM(E31:E39)</f>
        <v>0</v>
      </c>
      <c r="F30" s="15">
        <f t="shared" si="9"/>
        <v>24882.799999999999</v>
      </c>
      <c r="G30" s="15">
        <f t="shared" si="9"/>
        <v>2.2000000000000002</v>
      </c>
      <c r="H30" s="15">
        <f>SUM(H31:H39)</f>
        <v>0</v>
      </c>
      <c r="I30" s="15">
        <f t="shared" ref="I30" si="10">SUM(I31:I39)</f>
        <v>0</v>
      </c>
      <c r="J30" s="15">
        <f t="shared" ref="J30" si="11">SUM(J31:J39)</f>
        <v>24882.799999999999</v>
      </c>
      <c r="K30" s="15">
        <f t="shared" ref="K30" si="12">SUM(K31:K39)</f>
        <v>2.2000000000000002</v>
      </c>
      <c r="L30" s="77">
        <f t="shared" si="9"/>
        <v>0</v>
      </c>
      <c r="M30" s="77">
        <f t="shared" si="9"/>
        <v>0</v>
      </c>
      <c r="N30" s="77">
        <f t="shared" si="9"/>
        <v>2728.6000000000004</v>
      </c>
      <c r="O30" s="77">
        <f t="shared" si="9"/>
        <v>0</v>
      </c>
      <c r="P30" s="77">
        <f t="shared" si="9"/>
        <v>0</v>
      </c>
      <c r="Q30" s="77">
        <f t="shared" si="9"/>
        <v>0</v>
      </c>
      <c r="R30" s="77">
        <f t="shared" si="9"/>
        <v>1725.1</v>
      </c>
      <c r="S30" s="77">
        <f t="shared" si="9"/>
        <v>0</v>
      </c>
      <c r="T30" s="47"/>
      <c r="W30" s="46" t="e">
        <f t="shared" si="1"/>
        <v>#DIV/0!</v>
      </c>
      <c r="X30" s="46">
        <f t="shared" si="2"/>
        <v>10.965807706528206</v>
      </c>
    </row>
    <row r="31" spans="1:24" ht="117.75" customHeight="1">
      <c r="A31" s="10" t="s">
        <v>34</v>
      </c>
      <c r="B31" s="11" t="s">
        <v>102</v>
      </c>
      <c r="C31" s="27" t="s">
        <v>62</v>
      </c>
      <c r="D31" s="6"/>
      <c r="E31" s="6"/>
      <c r="F31" s="6">
        <v>4842.2</v>
      </c>
      <c r="G31" s="6"/>
      <c r="H31" s="6"/>
      <c r="I31" s="6"/>
      <c r="J31" s="6">
        <v>4842.2</v>
      </c>
      <c r="K31" s="6"/>
      <c r="L31" s="78"/>
      <c r="M31" s="78"/>
      <c r="N31" s="78">
        <v>953</v>
      </c>
      <c r="O31" s="78"/>
      <c r="P31" s="74"/>
      <c r="Q31" s="74"/>
      <c r="R31" s="74">
        <v>98.5</v>
      </c>
      <c r="S31" s="76"/>
      <c r="T31" s="45"/>
      <c r="W31" s="46" t="e">
        <f t="shared" si="1"/>
        <v>#DIV/0!</v>
      </c>
      <c r="X31" s="46">
        <f t="shared" si="2"/>
        <v>19.681136673412915</v>
      </c>
    </row>
    <row r="32" spans="1:24" ht="33" customHeight="1">
      <c r="A32" s="10" t="s">
        <v>98</v>
      </c>
      <c r="B32" s="11" t="s">
        <v>7</v>
      </c>
      <c r="C32" s="27" t="s">
        <v>62</v>
      </c>
      <c r="D32" s="6"/>
      <c r="E32" s="6"/>
      <c r="F32" s="6">
        <v>9953.2999999999993</v>
      </c>
      <c r="G32" s="6"/>
      <c r="H32" s="6"/>
      <c r="I32" s="6"/>
      <c r="J32" s="6">
        <v>9953.2999999999993</v>
      </c>
      <c r="K32" s="6"/>
      <c r="L32" s="78"/>
      <c r="M32" s="78"/>
      <c r="N32" s="78">
        <v>1748.8</v>
      </c>
      <c r="O32" s="78"/>
      <c r="P32" s="74"/>
      <c r="Q32" s="74"/>
      <c r="R32" s="74">
        <v>1606.3</v>
      </c>
      <c r="S32" s="76"/>
      <c r="T32" s="45"/>
      <c r="W32" s="46" t="e">
        <f t="shared" si="1"/>
        <v>#DIV/0!</v>
      </c>
      <c r="X32" s="46">
        <f t="shared" si="2"/>
        <v>17.570052143510193</v>
      </c>
    </row>
    <row r="33" spans="1:24" ht="45.75" customHeight="1">
      <c r="A33" s="10" t="s">
        <v>75</v>
      </c>
      <c r="B33" s="11" t="s">
        <v>8</v>
      </c>
      <c r="C33" s="27" t="s">
        <v>62</v>
      </c>
      <c r="D33" s="6"/>
      <c r="E33" s="6"/>
      <c r="F33" s="6">
        <v>168.7</v>
      </c>
      <c r="G33" s="6"/>
      <c r="H33" s="6"/>
      <c r="I33" s="6"/>
      <c r="J33" s="6">
        <v>168.7</v>
      </c>
      <c r="K33" s="6"/>
      <c r="L33" s="78"/>
      <c r="M33" s="78"/>
      <c r="N33" s="69">
        <v>26.8</v>
      </c>
      <c r="O33" s="78"/>
      <c r="P33" s="74"/>
      <c r="Q33" s="74"/>
      <c r="R33" s="74">
        <v>20.3</v>
      </c>
      <c r="S33" s="76"/>
      <c r="T33" s="45"/>
      <c r="W33" s="46" t="e">
        <f t="shared" si="1"/>
        <v>#DIV/0!</v>
      </c>
      <c r="X33" s="46">
        <f t="shared" si="2"/>
        <v>15.886188500296386</v>
      </c>
    </row>
    <row r="34" spans="1:24" ht="53.25" customHeight="1">
      <c r="A34" s="10" t="s">
        <v>91</v>
      </c>
      <c r="B34" s="11" t="s">
        <v>82</v>
      </c>
      <c r="C34" s="27" t="s">
        <v>62</v>
      </c>
      <c r="D34" s="6"/>
      <c r="E34" s="6"/>
      <c r="F34" s="6">
        <v>6608.4</v>
      </c>
      <c r="G34" s="6"/>
      <c r="H34" s="6"/>
      <c r="I34" s="6"/>
      <c r="J34" s="6">
        <v>6608.4</v>
      </c>
      <c r="K34" s="6"/>
      <c r="L34" s="78"/>
      <c r="M34" s="78"/>
      <c r="N34" s="78"/>
      <c r="O34" s="78"/>
      <c r="P34" s="74"/>
      <c r="Q34" s="74"/>
      <c r="R34" s="74"/>
      <c r="S34" s="76"/>
      <c r="T34" s="45"/>
      <c r="U34" s="44">
        <v>15.6</v>
      </c>
      <c r="W34" s="46" t="e">
        <f t="shared" si="1"/>
        <v>#DIV/0!</v>
      </c>
      <c r="X34" s="46">
        <f t="shared" si="2"/>
        <v>0</v>
      </c>
    </row>
    <row r="35" spans="1:24" ht="41.45" customHeight="1">
      <c r="A35" s="10" t="s">
        <v>92</v>
      </c>
      <c r="B35" s="13" t="s">
        <v>100</v>
      </c>
      <c r="C35" s="27" t="s">
        <v>62</v>
      </c>
      <c r="D35" s="6"/>
      <c r="E35" s="6"/>
      <c r="F35" s="6"/>
      <c r="G35" s="6">
        <v>2.2000000000000002</v>
      </c>
      <c r="H35" s="6"/>
      <c r="I35" s="6"/>
      <c r="J35" s="6"/>
      <c r="K35" s="6">
        <v>2.2000000000000002</v>
      </c>
      <c r="L35" s="78"/>
      <c r="M35" s="78"/>
      <c r="N35" s="78"/>
      <c r="O35" s="78"/>
      <c r="P35" s="74"/>
      <c r="Q35" s="74"/>
      <c r="R35" s="74"/>
      <c r="S35" s="74"/>
      <c r="T35" s="45"/>
      <c r="W35" s="46" t="e">
        <f t="shared" si="1"/>
        <v>#DIV/0!</v>
      </c>
      <c r="X35" s="46" t="e">
        <f t="shared" si="2"/>
        <v>#DIV/0!</v>
      </c>
    </row>
    <row r="36" spans="1:24" ht="41.45" customHeight="1">
      <c r="A36" s="10" t="s">
        <v>93</v>
      </c>
      <c r="B36" s="13" t="s">
        <v>90</v>
      </c>
      <c r="C36" s="27" t="s">
        <v>62</v>
      </c>
      <c r="D36" s="6"/>
      <c r="E36" s="6"/>
      <c r="F36" s="6">
        <v>930</v>
      </c>
      <c r="G36" s="6"/>
      <c r="H36" s="6"/>
      <c r="I36" s="6"/>
      <c r="J36" s="6">
        <v>930</v>
      </c>
      <c r="K36" s="6"/>
      <c r="L36" s="78"/>
      <c r="M36" s="78"/>
      <c r="N36" s="78"/>
      <c r="O36" s="78"/>
      <c r="P36" s="74"/>
      <c r="Q36" s="74"/>
      <c r="R36" s="74"/>
      <c r="S36" s="76"/>
      <c r="T36" s="49"/>
      <c r="W36" s="46" t="e">
        <f t="shared" si="1"/>
        <v>#DIV/0!</v>
      </c>
      <c r="X36" s="46">
        <f t="shared" si="2"/>
        <v>0</v>
      </c>
    </row>
    <row r="37" spans="1:24" ht="59.45" customHeight="1">
      <c r="A37" s="10" t="s">
        <v>113</v>
      </c>
      <c r="B37" s="13" t="s">
        <v>124</v>
      </c>
      <c r="C37" s="27" t="s">
        <v>62</v>
      </c>
      <c r="D37" s="6"/>
      <c r="E37" s="6"/>
      <c r="F37" s="6">
        <v>1300</v>
      </c>
      <c r="G37" s="6"/>
      <c r="H37" s="6"/>
      <c r="I37" s="6"/>
      <c r="J37" s="6">
        <v>1300</v>
      </c>
      <c r="K37" s="6"/>
      <c r="L37" s="78"/>
      <c r="M37" s="78"/>
      <c r="N37" s="78"/>
      <c r="O37" s="78"/>
      <c r="P37" s="74"/>
      <c r="Q37" s="74"/>
      <c r="R37" s="74"/>
      <c r="S37" s="76"/>
      <c r="T37" s="45"/>
      <c r="W37" s="46" t="e">
        <f t="shared" si="1"/>
        <v>#DIV/0!</v>
      </c>
      <c r="X37" s="46">
        <f t="shared" si="2"/>
        <v>0</v>
      </c>
    </row>
    <row r="38" spans="1:24" ht="36.75" customHeight="1">
      <c r="A38" s="10" t="s">
        <v>114</v>
      </c>
      <c r="B38" s="13" t="s">
        <v>125</v>
      </c>
      <c r="C38" s="27" t="s">
        <v>62</v>
      </c>
      <c r="D38" s="6"/>
      <c r="E38" s="6"/>
      <c r="F38" s="6">
        <v>960.9</v>
      </c>
      <c r="G38" s="6"/>
      <c r="H38" s="6"/>
      <c r="I38" s="6"/>
      <c r="J38" s="6">
        <v>960.9</v>
      </c>
      <c r="K38" s="6"/>
      <c r="L38" s="78"/>
      <c r="M38" s="78"/>
      <c r="N38" s="78"/>
      <c r="O38" s="78"/>
      <c r="P38" s="74"/>
      <c r="Q38" s="74"/>
      <c r="R38" s="74"/>
      <c r="S38" s="76"/>
      <c r="T38" s="45"/>
      <c r="W38" s="46" t="e">
        <f t="shared" si="1"/>
        <v>#DIV/0!</v>
      </c>
      <c r="X38" s="46">
        <f t="shared" si="2"/>
        <v>0</v>
      </c>
    </row>
    <row r="39" spans="1:24" ht="102" customHeight="1">
      <c r="A39" s="10" t="s">
        <v>115</v>
      </c>
      <c r="B39" s="13" t="s">
        <v>126</v>
      </c>
      <c r="C39" s="27" t="s">
        <v>62</v>
      </c>
      <c r="D39" s="6"/>
      <c r="E39" s="6"/>
      <c r="F39" s="6">
        <v>119.3</v>
      </c>
      <c r="G39" s="6"/>
      <c r="H39" s="6"/>
      <c r="I39" s="6"/>
      <c r="J39" s="6">
        <v>119.3</v>
      </c>
      <c r="K39" s="6"/>
      <c r="L39" s="78"/>
      <c r="M39" s="78"/>
      <c r="N39" s="78"/>
      <c r="O39" s="78"/>
      <c r="P39" s="74"/>
      <c r="Q39" s="74"/>
      <c r="R39" s="74"/>
      <c r="S39" s="76"/>
      <c r="T39" s="45"/>
      <c r="W39" s="46" t="e">
        <f t="shared" si="1"/>
        <v>#DIV/0!</v>
      </c>
      <c r="X39" s="46">
        <f t="shared" si="2"/>
        <v>0</v>
      </c>
    </row>
    <row r="40" spans="1:24" ht="67.5" customHeight="1">
      <c r="A40" s="10" t="s">
        <v>21</v>
      </c>
      <c r="B40" s="13" t="s">
        <v>41</v>
      </c>
      <c r="C40" s="27" t="s">
        <v>62</v>
      </c>
      <c r="D40" s="6"/>
      <c r="E40" s="6">
        <v>767.4</v>
      </c>
      <c r="F40" s="6"/>
      <c r="G40" s="6"/>
      <c r="H40" s="6"/>
      <c r="I40" s="6">
        <v>767.4</v>
      </c>
      <c r="J40" s="6"/>
      <c r="K40" s="6"/>
      <c r="L40" s="78"/>
      <c r="M40" s="78">
        <v>45.1</v>
      </c>
      <c r="N40" s="78"/>
      <c r="O40" s="78"/>
      <c r="P40" s="74"/>
      <c r="Q40" s="74">
        <v>45.1</v>
      </c>
      <c r="R40" s="74"/>
      <c r="S40" s="76"/>
      <c r="T40" s="45"/>
      <c r="W40" s="46">
        <f t="shared" si="1"/>
        <v>5.8769872296064642</v>
      </c>
      <c r="X40" s="46" t="e">
        <f t="shared" si="2"/>
        <v>#DIV/0!</v>
      </c>
    </row>
    <row r="41" spans="1:24" ht="125.25" customHeight="1">
      <c r="A41" s="10" t="s">
        <v>65</v>
      </c>
      <c r="B41" s="13" t="s">
        <v>49</v>
      </c>
      <c r="C41" s="27" t="s">
        <v>62</v>
      </c>
      <c r="D41" s="6"/>
      <c r="E41" s="6">
        <v>3694.1</v>
      </c>
      <c r="F41" s="6"/>
      <c r="G41" s="6"/>
      <c r="H41" s="6"/>
      <c r="I41" s="6">
        <v>3694.1</v>
      </c>
      <c r="J41" s="6"/>
      <c r="K41" s="6"/>
      <c r="L41" s="78"/>
      <c r="M41" s="69">
        <v>320.39999999999998</v>
      </c>
      <c r="N41" s="78"/>
      <c r="O41" s="78"/>
      <c r="P41" s="74"/>
      <c r="Q41" s="74"/>
      <c r="R41" s="74"/>
      <c r="S41" s="76"/>
      <c r="T41" s="45"/>
      <c r="W41" s="46">
        <f t="shared" si="1"/>
        <v>8.6732898405565617</v>
      </c>
      <c r="X41" s="46" t="e">
        <f t="shared" si="2"/>
        <v>#DIV/0!</v>
      </c>
    </row>
    <row r="42" spans="1:24" ht="130.5" customHeight="1">
      <c r="A42" s="10" t="s">
        <v>40</v>
      </c>
      <c r="B42" s="13" t="s">
        <v>116</v>
      </c>
      <c r="C42" s="27" t="s">
        <v>62</v>
      </c>
      <c r="D42" s="6"/>
      <c r="E42" s="6">
        <v>4470.5</v>
      </c>
      <c r="F42" s="6"/>
      <c r="G42" s="6"/>
      <c r="H42" s="6"/>
      <c r="I42" s="6">
        <v>4470.5</v>
      </c>
      <c r="J42" s="6"/>
      <c r="K42" s="6"/>
      <c r="L42" s="78"/>
      <c r="M42" s="69">
        <v>2569.4</v>
      </c>
      <c r="N42" s="76"/>
      <c r="O42" s="69"/>
      <c r="P42" s="73"/>
      <c r="Q42" s="73">
        <v>91.4</v>
      </c>
      <c r="R42" s="74"/>
      <c r="S42" s="76"/>
      <c r="T42" s="45"/>
      <c r="W42" s="46">
        <f t="shared" si="1"/>
        <v>57.474555418856951</v>
      </c>
      <c r="X42" s="46" t="e">
        <f t="shared" si="2"/>
        <v>#DIV/0!</v>
      </c>
    </row>
    <row r="43" spans="1:24" ht="62.25" customHeight="1">
      <c r="A43" s="10" t="s">
        <v>42</v>
      </c>
      <c r="B43" s="13" t="s">
        <v>45</v>
      </c>
      <c r="C43" s="27" t="s">
        <v>62</v>
      </c>
      <c r="D43" s="6"/>
      <c r="E43" s="6">
        <v>881.3</v>
      </c>
      <c r="F43" s="6"/>
      <c r="G43" s="6"/>
      <c r="H43" s="6"/>
      <c r="I43" s="6">
        <v>881.3</v>
      </c>
      <c r="J43" s="6"/>
      <c r="K43" s="6"/>
      <c r="L43" s="76"/>
      <c r="M43" s="78">
        <v>313.89999999999998</v>
      </c>
      <c r="N43" s="76"/>
      <c r="O43" s="78"/>
      <c r="P43" s="74"/>
      <c r="Q43" s="74">
        <v>196.9</v>
      </c>
      <c r="R43" s="74"/>
      <c r="S43" s="76"/>
      <c r="T43" s="45"/>
      <c r="W43" s="46">
        <f t="shared" si="1"/>
        <v>35.617837285827754</v>
      </c>
      <c r="X43" s="46" t="e">
        <f t="shared" si="2"/>
        <v>#DIV/0!</v>
      </c>
    </row>
    <row r="44" spans="1:24" ht="94.5" customHeight="1">
      <c r="A44" s="10" t="s">
        <v>43</v>
      </c>
      <c r="B44" s="13" t="s">
        <v>89</v>
      </c>
      <c r="C44" s="27" t="s">
        <v>62</v>
      </c>
      <c r="D44" s="6"/>
      <c r="E44" s="23">
        <v>4350</v>
      </c>
      <c r="F44" s="23"/>
      <c r="G44" s="23"/>
      <c r="H44" s="6"/>
      <c r="I44" s="23">
        <v>4350</v>
      </c>
      <c r="J44" s="23"/>
      <c r="K44" s="23"/>
      <c r="L44" s="71"/>
      <c r="M44" s="69"/>
      <c r="N44" s="78"/>
      <c r="O44" s="78"/>
      <c r="P44" s="74"/>
      <c r="Q44" s="74"/>
      <c r="R44" s="74"/>
      <c r="S44" s="76"/>
      <c r="T44" s="45"/>
      <c r="W44" s="46">
        <f t="shared" si="1"/>
        <v>0</v>
      </c>
      <c r="X44" s="46" t="e">
        <f t="shared" si="2"/>
        <v>#DIV/0!</v>
      </c>
    </row>
    <row r="45" spans="1:24" ht="94.5" customHeight="1">
      <c r="A45" s="10" t="s">
        <v>44</v>
      </c>
      <c r="B45" s="13" t="s">
        <v>95</v>
      </c>
      <c r="C45" s="27" t="s">
        <v>62</v>
      </c>
      <c r="D45" s="6">
        <v>43669.1</v>
      </c>
      <c r="E45" s="23"/>
      <c r="F45" s="23"/>
      <c r="G45" s="23"/>
      <c r="H45" s="6">
        <v>43669.1</v>
      </c>
      <c r="I45" s="23"/>
      <c r="J45" s="23"/>
      <c r="K45" s="23"/>
      <c r="L45" s="69">
        <v>10895.2</v>
      </c>
      <c r="M45" s="76"/>
      <c r="N45" s="78"/>
      <c r="O45" s="78"/>
      <c r="P45" s="74">
        <v>10767.4</v>
      </c>
      <c r="Q45" s="74"/>
      <c r="R45" s="74"/>
      <c r="S45" s="76"/>
      <c r="T45" s="45"/>
      <c r="W45" s="46" t="e">
        <f t="shared" si="1"/>
        <v>#DIV/0!</v>
      </c>
      <c r="X45" s="46" t="e">
        <f t="shared" si="2"/>
        <v>#DIV/0!</v>
      </c>
    </row>
    <row r="46" spans="1:24" ht="21" customHeight="1">
      <c r="A46" s="17"/>
      <c r="B46" s="18" t="s">
        <v>32</v>
      </c>
      <c r="C46" s="19"/>
      <c r="D46" s="22">
        <f t="shared" ref="D46:S46" si="13">D25+D26+D30+D40+D41+D42+D43+D44+D45</f>
        <v>89214.6</v>
      </c>
      <c r="E46" s="22">
        <f t="shared" si="13"/>
        <v>559835.00000000012</v>
      </c>
      <c r="F46" s="22">
        <f t="shared" si="13"/>
        <v>125760.5</v>
      </c>
      <c r="G46" s="22">
        <f t="shared" si="13"/>
        <v>2.2000000000000002</v>
      </c>
      <c r="H46" s="22">
        <f t="shared" si="13"/>
        <v>89214.6</v>
      </c>
      <c r="I46" s="22">
        <f t="shared" si="13"/>
        <v>559835.00000000012</v>
      </c>
      <c r="J46" s="22">
        <f t="shared" si="13"/>
        <v>125760.5</v>
      </c>
      <c r="K46" s="22">
        <f t="shared" si="13"/>
        <v>2.2000000000000002</v>
      </c>
      <c r="L46" s="70">
        <f t="shared" si="13"/>
        <v>20617.900000000001</v>
      </c>
      <c r="M46" s="70">
        <f t="shared" si="13"/>
        <v>107991.9</v>
      </c>
      <c r="N46" s="70">
        <f t="shared" si="13"/>
        <v>33663.599999999999</v>
      </c>
      <c r="O46" s="70">
        <f t="shared" si="13"/>
        <v>0</v>
      </c>
      <c r="P46" s="70">
        <f t="shared" si="13"/>
        <v>17062.7</v>
      </c>
      <c r="Q46" s="70">
        <f t="shared" si="13"/>
        <v>98983.5</v>
      </c>
      <c r="R46" s="70">
        <f t="shared" si="13"/>
        <v>29993.7</v>
      </c>
      <c r="S46" s="70">
        <f t="shared" si="13"/>
        <v>0</v>
      </c>
      <c r="T46" s="50"/>
      <c r="U46" s="46"/>
      <c r="V46" s="46"/>
      <c r="W46" s="46">
        <f t="shared" si="1"/>
        <v>19.289951503568009</v>
      </c>
      <c r="X46" s="46">
        <f t="shared" si="2"/>
        <v>26.768023345963162</v>
      </c>
    </row>
    <row r="47" spans="1:24" s="43" customFormat="1" ht="32.25" customHeight="1">
      <c r="A47" s="5"/>
      <c r="B47" s="32" t="s">
        <v>12</v>
      </c>
      <c r="C47" s="37"/>
      <c r="D47" s="37"/>
      <c r="E47" s="37"/>
      <c r="F47" s="37"/>
      <c r="G47" s="37"/>
      <c r="H47" s="37"/>
      <c r="I47" s="37"/>
      <c r="J47" s="37"/>
      <c r="K47" s="37"/>
      <c r="L47" s="78"/>
      <c r="M47" s="78"/>
      <c r="N47" s="78"/>
      <c r="O47" s="78"/>
      <c r="P47" s="78"/>
      <c r="Q47" s="78"/>
      <c r="R47" s="78"/>
      <c r="S47" s="78"/>
      <c r="T47" s="48"/>
      <c r="W47" s="46" t="e">
        <f t="shared" si="1"/>
        <v>#DIV/0!</v>
      </c>
      <c r="X47" s="46" t="e">
        <f t="shared" si="2"/>
        <v>#DIV/0!</v>
      </c>
    </row>
    <row r="48" spans="1:24" ht="32.25" customHeight="1">
      <c r="A48" s="16" t="s">
        <v>22</v>
      </c>
      <c r="B48" s="14" t="s">
        <v>13</v>
      </c>
      <c r="C48" s="15"/>
      <c r="D48" s="15">
        <f>SUM(D49)</f>
        <v>0</v>
      </c>
      <c r="E48" s="15">
        <f t="shared" ref="E48:S48" si="14">SUM(E49)</f>
        <v>0</v>
      </c>
      <c r="F48" s="15">
        <f t="shared" si="14"/>
        <v>87984.2</v>
      </c>
      <c r="G48" s="15">
        <f t="shared" si="14"/>
        <v>0</v>
      </c>
      <c r="H48" s="15">
        <f>SUM(H49)</f>
        <v>0</v>
      </c>
      <c r="I48" s="15">
        <f t="shared" si="14"/>
        <v>0</v>
      </c>
      <c r="J48" s="15">
        <f t="shared" si="14"/>
        <v>87984.2</v>
      </c>
      <c r="K48" s="15">
        <f t="shared" si="14"/>
        <v>0</v>
      </c>
      <c r="L48" s="77">
        <f t="shared" si="14"/>
        <v>0</v>
      </c>
      <c r="M48" s="77">
        <f t="shared" si="14"/>
        <v>0</v>
      </c>
      <c r="N48" s="77">
        <f t="shared" si="14"/>
        <v>18322.900000000001</v>
      </c>
      <c r="O48" s="77">
        <f t="shared" si="14"/>
        <v>0</v>
      </c>
      <c r="P48" s="77">
        <f t="shared" si="14"/>
        <v>0</v>
      </c>
      <c r="Q48" s="77">
        <f t="shared" si="14"/>
        <v>0</v>
      </c>
      <c r="R48" s="77">
        <f t="shared" si="14"/>
        <v>15647.4</v>
      </c>
      <c r="S48" s="77">
        <f t="shared" si="14"/>
        <v>0</v>
      </c>
      <c r="T48" s="47"/>
      <c r="W48" s="46" t="e">
        <f t="shared" si="1"/>
        <v>#DIV/0!</v>
      </c>
      <c r="X48" s="46">
        <f t="shared" si="2"/>
        <v>20.825216345662064</v>
      </c>
    </row>
    <row r="49" spans="1:24" ht="37.700000000000003" customHeight="1">
      <c r="A49" s="10" t="s">
        <v>23</v>
      </c>
      <c r="B49" s="35" t="s">
        <v>14</v>
      </c>
      <c r="C49" s="27" t="s">
        <v>62</v>
      </c>
      <c r="D49" s="6"/>
      <c r="E49" s="6"/>
      <c r="F49" s="6">
        <v>87984.2</v>
      </c>
      <c r="G49" s="6"/>
      <c r="H49" s="6"/>
      <c r="I49" s="6"/>
      <c r="J49" s="6">
        <v>87984.2</v>
      </c>
      <c r="K49" s="6"/>
      <c r="L49" s="76"/>
      <c r="M49" s="78"/>
      <c r="N49" s="78">
        <v>18322.900000000001</v>
      </c>
      <c r="O49" s="78"/>
      <c r="P49" s="78"/>
      <c r="Q49" s="78"/>
      <c r="R49" s="78">
        <v>15647.4</v>
      </c>
      <c r="S49" s="76"/>
      <c r="T49" s="45"/>
      <c r="W49" s="46" t="e">
        <f t="shared" si="1"/>
        <v>#DIV/0!</v>
      </c>
      <c r="X49" s="46">
        <f t="shared" si="2"/>
        <v>20.825216345662064</v>
      </c>
    </row>
    <row r="50" spans="1:24" ht="42.75" customHeight="1">
      <c r="A50" s="16" t="s">
        <v>24</v>
      </c>
      <c r="B50" s="14" t="s">
        <v>80</v>
      </c>
      <c r="C50" s="15"/>
      <c r="D50" s="15">
        <f>SUM(D51:D55)</f>
        <v>0</v>
      </c>
      <c r="E50" s="15">
        <f t="shared" ref="E50:S50" si="15">SUM(E51:E55)</f>
        <v>0</v>
      </c>
      <c r="F50" s="15">
        <f t="shared" si="15"/>
        <v>9240.8000000000011</v>
      </c>
      <c r="G50" s="15">
        <f t="shared" si="15"/>
        <v>0</v>
      </c>
      <c r="H50" s="15">
        <f>SUM(H51:H55)</f>
        <v>0</v>
      </c>
      <c r="I50" s="15">
        <f t="shared" ref="I50" si="16">SUM(I51:I55)</f>
        <v>0</v>
      </c>
      <c r="J50" s="15">
        <f t="shared" ref="J50" si="17">SUM(J51:J55)</f>
        <v>9240.8000000000011</v>
      </c>
      <c r="K50" s="15">
        <f t="shared" ref="K50" si="18">SUM(K51:K55)</f>
        <v>0</v>
      </c>
      <c r="L50" s="77">
        <f t="shared" si="15"/>
        <v>0</v>
      </c>
      <c r="M50" s="77">
        <f t="shared" si="15"/>
        <v>0</v>
      </c>
      <c r="N50" s="77">
        <f t="shared" si="15"/>
        <v>1300.7000000000003</v>
      </c>
      <c r="O50" s="77">
        <f t="shared" si="15"/>
        <v>0</v>
      </c>
      <c r="P50" s="77">
        <f t="shared" si="15"/>
        <v>0</v>
      </c>
      <c r="Q50" s="77">
        <f t="shared" si="15"/>
        <v>0</v>
      </c>
      <c r="R50" s="77">
        <f t="shared" si="15"/>
        <v>1092.6000000000001</v>
      </c>
      <c r="S50" s="77">
        <f t="shared" si="15"/>
        <v>0</v>
      </c>
      <c r="T50" s="47"/>
      <c r="W50" s="46" t="e">
        <f t="shared" si="1"/>
        <v>#DIV/0!</v>
      </c>
      <c r="X50" s="46">
        <f t="shared" si="2"/>
        <v>14.075621158341271</v>
      </c>
    </row>
    <row r="51" spans="1:24" ht="45.2" customHeight="1">
      <c r="A51" s="10" t="s">
        <v>35</v>
      </c>
      <c r="B51" s="11" t="s">
        <v>15</v>
      </c>
      <c r="C51" s="27" t="s">
        <v>62</v>
      </c>
      <c r="D51" s="6"/>
      <c r="E51" s="6"/>
      <c r="F51" s="6">
        <v>7393.6</v>
      </c>
      <c r="G51" s="6"/>
      <c r="H51" s="6"/>
      <c r="I51" s="6"/>
      <c r="J51" s="6">
        <v>7393.6</v>
      </c>
      <c r="K51" s="6"/>
      <c r="L51" s="76"/>
      <c r="M51" s="78"/>
      <c r="N51" s="78">
        <v>1232.4000000000001</v>
      </c>
      <c r="O51" s="78"/>
      <c r="P51" s="78"/>
      <c r="Q51" s="78"/>
      <c r="R51" s="78">
        <v>1060.9000000000001</v>
      </c>
      <c r="S51" s="78"/>
      <c r="T51" s="45"/>
      <c r="W51" s="46" t="e">
        <f t="shared" si="1"/>
        <v>#DIV/0!</v>
      </c>
      <c r="X51" s="46">
        <f t="shared" si="2"/>
        <v>16.66847002813244</v>
      </c>
    </row>
    <row r="52" spans="1:24" ht="45.2" customHeight="1">
      <c r="A52" s="10" t="s">
        <v>47</v>
      </c>
      <c r="B52" s="11" t="s">
        <v>7</v>
      </c>
      <c r="C52" s="27" t="s">
        <v>62</v>
      </c>
      <c r="D52" s="6"/>
      <c r="E52" s="6"/>
      <c r="F52" s="6">
        <v>480.4</v>
      </c>
      <c r="G52" s="23"/>
      <c r="H52" s="6"/>
      <c r="I52" s="6"/>
      <c r="J52" s="6">
        <v>480.4</v>
      </c>
      <c r="K52" s="23"/>
      <c r="L52" s="76"/>
      <c r="M52" s="78"/>
      <c r="N52" s="69">
        <v>64.400000000000006</v>
      </c>
      <c r="O52" s="78"/>
      <c r="P52" s="78"/>
      <c r="Q52" s="78"/>
      <c r="R52" s="78">
        <v>31.7</v>
      </c>
      <c r="S52" s="78"/>
      <c r="T52" s="45"/>
      <c r="W52" s="46" t="e">
        <f t="shared" si="1"/>
        <v>#DIV/0!</v>
      </c>
      <c r="X52" s="46">
        <f t="shared" si="2"/>
        <v>13.405495420482932</v>
      </c>
    </row>
    <row r="53" spans="1:24" ht="39" customHeight="1">
      <c r="A53" s="10" t="s">
        <v>48</v>
      </c>
      <c r="B53" s="11" t="s">
        <v>8</v>
      </c>
      <c r="C53" s="27" t="s">
        <v>62</v>
      </c>
      <c r="D53" s="6"/>
      <c r="E53" s="6"/>
      <c r="F53" s="6">
        <v>28.1</v>
      </c>
      <c r="G53" s="6"/>
      <c r="H53" s="6"/>
      <c r="I53" s="6"/>
      <c r="J53" s="6">
        <v>28.1</v>
      </c>
      <c r="K53" s="6"/>
      <c r="L53" s="76"/>
      <c r="M53" s="78"/>
      <c r="N53" s="78">
        <v>3.9</v>
      </c>
      <c r="O53" s="78"/>
      <c r="P53" s="78"/>
      <c r="Q53" s="78"/>
      <c r="R53" s="78"/>
      <c r="S53" s="78"/>
      <c r="T53" s="45"/>
      <c r="W53" s="46" t="e">
        <f t="shared" si="1"/>
        <v>#DIV/0!</v>
      </c>
      <c r="X53" s="46">
        <f t="shared" si="2"/>
        <v>13.87900355871886</v>
      </c>
    </row>
    <row r="54" spans="1:24" ht="52.5" customHeight="1">
      <c r="A54" s="10" t="s">
        <v>127</v>
      </c>
      <c r="B54" s="11" t="s">
        <v>122</v>
      </c>
      <c r="C54" s="27" t="s">
        <v>62</v>
      </c>
      <c r="D54" s="6"/>
      <c r="E54" s="6"/>
      <c r="F54" s="6">
        <v>300</v>
      </c>
      <c r="G54" s="6"/>
      <c r="H54" s="6"/>
      <c r="I54" s="6"/>
      <c r="J54" s="6">
        <v>300</v>
      </c>
      <c r="K54" s="6"/>
      <c r="L54" s="76"/>
      <c r="M54" s="78"/>
      <c r="N54" s="78"/>
      <c r="O54" s="78"/>
      <c r="P54" s="78"/>
      <c r="Q54" s="78"/>
      <c r="R54" s="78"/>
      <c r="S54" s="78"/>
      <c r="T54" s="45"/>
      <c r="W54" s="46" t="e">
        <f t="shared" si="1"/>
        <v>#DIV/0!</v>
      </c>
      <c r="X54" s="46">
        <f t="shared" si="2"/>
        <v>0</v>
      </c>
    </row>
    <row r="55" spans="1:24" ht="39" customHeight="1">
      <c r="A55" s="10" t="s">
        <v>128</v>
      </c>
      <c r="B55" s="11" t="s">
        <v>125</v>
      </c>
      <c r="C55" s="27" t="s">
        <v>62</v>
      </c>
      <c r="D55" s="6"/>
      <c r="E55" s="6"/>
      <c r="F55" s="6">
        <v>1038.7</v>
      </c>
      <c r="G55" s="6"/>
      <c r="H55" s="6"/>
      <c r="I55" s="6"/>
      <c r="J55" s="6">
        <v>1038.7</v>
      </c>
      <c r="K55" s="6"/>
      <c r="L55" s="76"/>
      <c r="M55" s="78"/>
      <c r="N55" s="78"/>
      <c r="O55" s="78"/>
      <c r="P55" s="78"/>
      <c r="Q55" s="78"/>
      <c r="R55" s="78"/>
      <c r="S55" s="78"/>
      <c r="T55" s="45"/>
      <c r="W55" s="46" t="e">
        <f t="shared" si="1"/>
        <v>#DIV/0!</v>
      </c>
      <c r="X55" s="46">
        <f t="shared" si="2"/>
        <v>0</v>
      </c>
    </row>
    <row r="56" spans="1:24" ht="111" customHeight="1">
      <c r="A56" s="10" t="s">
        <v>25</v>
      </c>
      <c r="B56" s="13" t="s">
        <v>46</v>
      </c>
      <c r="C56" s="27" t="s">
        <v>62</v>
      </c>
      <c r="D56" s="6"/>
      <c r="E56" s="6">
        <v>328.2</v>
      </c>
      <c r="F56" s="6"/>
      <c r="G56" s="6"/>
      <c r="H56" s="6"/>
      <c r="I56" s="6">
        <v>328.2</v>
      </c>
      <c r="J56" s="6"/>
      <c r="K56" s="6"/>
      <c r="L56" s="76"/>
      <c r="M56" s="69">
        <v>144</v>
      </c>
      <c r="N56" s="78"/>
      <c r="O56" s="78"/>
      <c r="P56" s="78"/>
      <c r="Q56" s="78"/>
      <c r="R56" s="78"/>
      <c r="S56" s="78"/>
      <c r="T56" s="45"/>
      <c r="W56" s="46">
        <f t="shared" si="1"/>
        <v>43.875685557586841</v>
      </c>
      <c r="X56" s="46" t="e">
        <f t="shared" si="2"/>
        <v>#DIV/0!</v>
      </c>
    </row>
    <row r="57" spans="1:24" ht="42.75" customHeight="1">
      <c r="A57" s="16" t="s">
        <v>129</v>
      </c>
      <c r="B57" s="14" t="s">
        <v>81</v>
      </c>
      <c r="C57" s="15"/>
      <c r="D57" s="15">
        <f>D58</f>
        <v>0</v>
      </c>
      <c r="E57" s="15">
        <f t="shared" ref="E57:S57" si="19">E58</f>
        <v>0</v>
      </c>
      <c r="F57" s="15">
        <f t="shared" si="19"/>
        <v>150.30000000000001</v>
      </c>
      <c r="G57" s="15">
        <f t="shared" si="19"/>
        <v>0</v>
      </c>
      <c r="H57" s="15">
        <f>H58</f>
        <v>0</v>
      </c>
      <c r="I57" s="15">
        <f t="shared" ref="I57" si="20">I58</f>
        <v>0</v>
      </c>
      <c r="J57" s="15">
        <f t="shared" ref="J57" si="21">J58</f>
        <v>150.30000000000001</v>
      </c>
      <c r="K57" s="15">
        <f t="shared" ref="K57" si="22">K58</f>
        <v>0</v>
      </c>
      <c r="L57" s="77">
        <f t="shared" si="19"/>
        <v>0</v>
      </c>
      <c r="M57" s="77">
        <f t="shared" si="19"/>
        <v>0</v>
      </c>
      <c r="N57" s="77">
        <f t="shared" si="19"/>
        <v>0</v>
      </c>
      <c r="O57" s="77">
        <f t="shared" si="19"/>
        <v>0</v>
      </c>
      <c r="P57" s="77">
        <f t="shared" si="19"/>
        <v>0</v>
      </c>
      <c r="Q57" s="77">
        <f t="shared" si="19"/>
        <v>0</v>
      </c>
      <c r="R57" s="77">
        <f t="shared" si="19"/>
        <v>0</v>
      </c>
      <c r="S57" s="77">
        <f t="shared" si="19"/>
        <v>0</v>
      </c>
      <c r="T57" s="47"/>
      <c r="W57" s="46" t="e">
        <f t="shared" si="1"/>
        <v>#DIV/0!</v>
      </c>
      <c r="X57" s="46">
        <f t="shared" si="2"/>
        <v>0</v>
      </c>
    </row>
    <row r="58" spans="1:24" ht="116.25" customHeight="1">
      <c r="A58" s="10" t="s">
        <v>144</v>
      </c>
      <c r="B58" s="13" t="s">
        <v>130</v>
      </c>
      <c r="C58" s="27" t="s">
        <v>62</v>
      </c>
      <c r="D58" s="6"/>
      <c r="E58" s="6"/>
      <c r="F58" s="6">
        <v>150.30000000000001</v>
      </c>
      <c r="G58" s="6"/>
      <c r="H58" s="6"/>
      <c r="I58" s="6"/>
      <c r="J58" s="6">
        <v>150.30000000000001</v>
      </c>
      <c r="K58" s="6"/>
      <c r="L58" s="76"/>
      <c r="M58" s="69"/>
      <c r="N58" s="78"/>
      <c r="O58" s="78"/>
      <c r="P58" s="78"/>
      <c r="Q58" s="78"/>
      <c r="R58" s="78"/>
      <c r="S58" s="78"/>
      <c r="T58" s="45"/>
      <c r="W58" s="46" t="e">
        <f t="shared" si="1"/>
        <v>#DIV/0!</v>
      </c>
      <c r="X58" s="46">
        <f t="shared" si="2"/>
        <v>0</v>
      </c>
    </row>
    <row r="59" spans="1:24" ht="21" customHeight="1">
      <c r="A59" s="17"/>
      <c r="B59" s="18" t="s">
        <v>32</v>
      </c>
      <c r="C59" s="19"/>
      <c r="D59" s="19">
        <f>D48+D50+D56+D57</f>
        <v>0</v>
      </c>
      <c r="E59" s="19">
        <f t="shared" ref="E59:S59" si="23">E48+E50+E56+E57</f>
        <v>328.2</v>
      </c>
      <c r="F59" s="19">
        <f t="shared" si="23"/>
        <v>97375.3</v>
      </c>
      <c r="G59" s="19">
        <f t="shared" si="23"/>
        <v>0</v>
      </c>
      <c r="H59" s="19">
        <f>H48+H50+H56+H57</f>
        <v>0</v>
      </c>
      <c r="I59" s="19">
        <f t="shared" ref="I59:K59" si="24">I48+I50+I56+I57</f>
        <v>328.2</v>
      </c>
      <c r="J59" s="19">
        <f t="shared" si="24"/>
        <v>97375.3</v>
      </c>
      <c r="K59" s="19">
        <f t="shared" si="24"/>
        <v>0</v>
      </c>
      <c r="L59" s="72">
        <f t="shared" si="23"/>
        <v>0</v>
      </c>
      <c r="M59" s="72">
        <f t="shared" si="23"/>
        <v>144</v>
      </c>
      <c r="N59" s="72">
        <f t="shared" si="23"/>
        <v>19623.600000000002</v>
      </c>
      <c r="O59" s="72">
        <f t="shared" si="23"/>
        <v>0</v>
      </c>
      <c r="P59" s="72">
        <f t="shared" si="23"/>
        <v>0</v>
      </c>
      <c r="Q59" s="72">
        <f t="shared" si="23"/>
        <v>0</v>
      </c>
      <c r="R59" s="72">
        <f t="shared" si="23"/>
        <v>16740</v>
      </c>
      <c r="S59" s="72">
        <f t="shared" si="23"/>
        <v>0</v>
      </c>
      <c r="T59" s="50"/>
      <c r="W59" s="46">
        <f t="shared" si="1"/>
        <v>43.875685557586841</v>
      </c>
      <c r="X59" s="46">
        <f t="shared" si="2"/>
        <v>20.152543817580025</v>
      </c>
    </row>
    <row r="60" spans="1:24" s="43" customFormat="1" ht="21" customHeight="1">
      <c r="A60" s="33"/>
      <c r="B60" s="36" t="s">
        <v>16</v>
      </c>
      <c r="C60" s="37"/>
      <c r="D60" s="37"/>
      <c r="E60" s="37"/>
      <c r="F60" s="37"/>
      <c r="G60" s="37"/>
      <c r="H60" s="37"/>
      <c r="I60" s="37"/>
      <c r="J60" s="37"/>
      <c r="K60" s="37"/>
      <c r="L60" s="78"/>
      <c r="M60" s="78"/>
      <c r="N60" s="78"/>
      <c r="O60" s="78"/>
      <c r="P60" s="78"/>
      <c r="Q60" s="78"/>
      <c r="R60" s="78"/>
      <c r="S60" s="78"/>
      <c r="T60" s="48"/>
      <c r="W60" s="46" t="e">
        <f t="shared" si="1"/>
        <v>#DIV/0!</v>
      </c>
      <c r="X60" s="46" t="e">
        <f t="shared" si="2"/>
        <v>#DIV/0!</v>
      </c>
    </row>
    <row r="61" spans="1:24" ht="27.75" customHeight="1">
      <c r="A61" s="10" t="s">
        <v>26</v>
      </c>
      <c r="B61" s="11" t="s">
        <v>14</v>
      </c>
      <c r="C61" s="27" t="s">
        <v>62</v>
      </c>
      <c r="D61" s="6"/>
      <c r="E61" s="6"/>
      <c r="F61" s="6">
        <v>3878.2</v>
      </c>
      <c r="G61" s="6"/>
      <c r="H61" s="6"/>
      <c r="I61" s="6"/>
      <c r="J61" s="6">
        <v>3878.2</v>
      </c>
      <c r="K61" s="6"/>
      <c r="L61" s="76"/>
      <c r="M61" s="78"/>
      <c r="N61" s="78">
        <v>984.4</v>
      </c>
      <c r="O61" s="78"/>
      <c r="P61" s="78"/>
      <c r="Q61" s="78"/>
      <c r="R61" s="78">
        <v>677.1</v>
      </c>
      <c r="S61" s="78"/>
      <c r="T61" s="45"/>
      <c r="W61" s="46" t="e">
        <f t="shared" si="1"/>
        <v>#DIV/0!</v>
      </c>
      <c r="X61" s="46">
        <f t="shared" si="2"/>
        <v>25.38290959723583</v>
      </c>
    </row>
    <row r="62" spans="1:24" ht="45.2" customHeight="1">
      <c r="A62" s="16" t="s">
        <v>27</v>
      </c>
      <c r="B62" s="14" t="s">
        <v>131</v>
      </c>
      <c r="C62" s="15"/>
      <c r="D62" s="15">
        <f>D63</f>
        <v>0</v>
      </c>
      <c r="E62" s="15">
        <f t="shared" ref="E62:S62" si="25">E63</f>
        <v>2053.6</v>
      </c>
      <c r="F62" s="15">
        <f t="shared" si="25"/>
        <v>261.3</v>
      </c>
      <c r="G62" s="15">
        <f t="shared" si="25"/>
        <v>0</v>
      </c>
      <c r="H62" s="15">
        <f>H63</f>
        <v>0</v>
      </c>
      <c r="I62" s="15">
        <f t="shared" ref="I62" si="26">I63</f>
        <v>2053.6</v>
      </c>
      <c r="J62" s="15">
        <f t="shared" ref="J62" si="27">J63</f>
        <v>261.3</v>
      </c>
      <c r="K62" s="15">
        <f t="shared" ref="K62" si="28">K63</f>
        <v>0</v>
      </c>
      <c r="L62" s="77">
        <f t="shared" si="25"/>
        <v>0</v>
      </c>
      <c r="M62" s="77">
        <f t="shared" si="25"/>
        <v>0</v>
      </c>
      <c r="N62" s="77">
        <f t="shared" si="25"/>
        <v>0</v>
      </c>
      <c r="O62" s="77">
        <f t="shared" si="25"/>
        <v>0</v>
      </c>
      <c r="P62" s="77">
        <f t="shared" si="25"/>
        <v>0</v>
      </c>
      <c r="Q62" s="77">
        <f t="shared" si="25"/>
        <v>0</v>
      </c>
      <c r="R62" s="77">
        <f t="shared" si="25"/>
        <v>0</v>
      </c>
      <c r="S62" s="77">
        <f t="shared" si="25"/>
        <v>0</v>
      </c>
      <c r="T62" s="47"/>
      <c r="W62" s="46">
        <f t="shared" si="1"/>
        <v>0</v>
      </c>
      <c r="X62" s="46">
        <f t="shared" si="2"/>
        <v>0</v>
      </c>
    </row>
    <row r="63" spans="1:24" ht="54" customHeight="1">
      <c r="A63" s="10" t="s">
        <v>28</v>
      </c>
      <c r="B63" s="11" t="s">
        <v>132</v>
      </c>
      <c r="C63" s="27" t="s">
        <v>62</v>
      </c>
      <c r="D63" s="6"/>
      <c r="E63" s="6">
        <v>2053.6</v>
      </c>
      <c r="F63" s="6">
        <v>261.3</v>
      </c>
      <c r="G63" s="6"/>
      <c r="H63" s="6"/>
      <c r="I63" s="6">
        <v>2053.6</v>
      </c>
      <c r="J63" s="6">
        <v>261.3</v>
      </c>
      <c r="K63" s="6"/>
      <c r="L63" s="76"/>
      <c r="M63" s="78"/>
      <c r="N63" s="78"/>
      <c r="O63" s="78"/>
      <c r="P63" s="78"/>
      <c r="Q63" s="78"/>
      <c r="R63" s="78"/>
      <c r="S63" s="78"/>
      <c r="T63" s="45"/>
      <c r="W63" s="46">
        <f t="shared" si="1"/>
        <v>0</v>
      </c>
      <c r="X63" s="46">
        <f t="shared" si="2"/>
        <v>0</v>
      </c>
    </row>
    <row r="64" spans="1:24" ht="62.25" customHeight="1">
      <c r="A64" s="10" t="s">
        <v>134</v>
      </c>
      <c r="B64" s="11" t="s">
        <v>133</v>
      </c>
      <c r="C64" s="27" t="s">
        <v>62</v>
      </c>
      <c r="D64" s="6"/>
      <c r="E64" s="6">
        <v>3306</v>
      </c>
      <c r="F64" s="6"/>
      <c r="G64" s="6"/>
      <c r="H64" s="6"/>
      <c r="I64" s="6">
        <v>3306</v>
      </c>
      <c r="J64" s="6"/>
      <c r="K64" s="6"/>
      <c r="L64" s="76"/>
      <c r="M64" s="78"/>
      <c r="N64" s="78"/>
      <c r="O64" s="78"/>
      <c r="P64" s="78"/>
      <c r="Q64" s="78"/>
      <c r="R64" s="78"/>
      <c r="S64" s="78"/>
      <c r="T64" s="45"/>
      <c r="W64" s="46">
        <f t="shared" si="1"/>
        <v>0</v>
      </c>
      <c r="X64" s="46" t="e">
        <f t="shared" si="2"/>
        <v>#DIV/0!</v>
      </c>
    </row>
    <row r="65" spans="1:24" ht="45.2" customHeight="1">
      <c r="A65" s="16" t="s">
        <v>145</v>
      </c>
      <c r="B65" s="14" t="s">
        <v>80</v>
      </c>
      <c r="C65" s="15"/>
      <c r="D65" s="15">
        <f>SUM(D66:D68)</f>
        <v>0</v>
      </c>
      <c r="E65" s="15">
        <f t="shared" ref="E65:S65" si="29">SUM(E66:E68)</f>
        <v>0</v>
      </c>
      <c r="F65" s="15">
        <f t="shared" si="29"/>
        <v>1054.5999999999999</v>
      </c>
      <c r="G65" s="15">
        <f t="shared" si="29"/>
        <v>8</v>
      </c>
      <c r="H65" s="15">
        <f>SUM(H66:H68)</f>
        <v>0</v>
      </c>
      <c r="I65" s="15">
        <f t="shared" ref="I65" si="30">SUM(I66:I68)</f>
        <v>0</v>
      </c>
      <c r="J65" s="15">
        <f t="shared" ref="J65" si="31">SUM(J66:J68)</f>
        <v>1054.5999999999999</v>
      </c>
      <c r="K65" s="15">
        <f t="shared" ref="K65" si="32">SUM(K66:K68)</f>
        <v>8</v>
      </c>
      <c r="L65" s="77">
        <f t="shared" si="29"/>
        <v>0</v>
      </c>
      <c r="M65" s="77">
        <f t="shared" si="29"/>
        <v>0</v>
      </c>
      <c r="N65" s="77">
        <f t="shared" si="29"/>
        <v>0</v>
      </c>
      <c r="O65" s="77">
        <f t="shared" si="29"/>
        <v>0</v>
      </c>
      <c r="P65" s="77">
        <f t="shared" si="29"/>
        <v>0</v>
      </c>
      <c r="Q65" s="77">
        <f t="shared" si="29"/>
        <v>0</v>
      </c>
      <c r="R65" s="77">
        <f t="shared" si="29"/>
        <v>0</v>
      </c>
      <c r="S65" s="77">
        <f t="shared" si="29"/>
        <v>0</v>
      </c>
      <c r="T65" s="47"/>
      <c r="W65" s="46" t="e">
        <f t="shared" si="1"/>
        <v>#DIV/0!</v>
      </c>
      <c r="X65" s="46">
        <f t="shared" si="2"/>
        <v>0</v>
      </c>
    </row>
    <row r="66" spans="1:24" s="60" customFormat="1" ht="71.25" customHeight="1">
      <c r="A66" s="58" t="s">
        <v>146</v>
      </c>
      <c r="B66" s="59" t="s">
        <v>135</v>
      </c>
      <c r="C66" s="27" t="s">
        <v>62</v>
      </c>
      <c r="D66" s="41"/>
      <c r="E66" s="41"/>
      <c r="F66" s="41">
        <v>915.9</v>
      </c>
      <c r="G66" s="41"/>
      <c r="H66" s="41"/>
      <c r="I66" s="41"/>
      <c r="J66" s="41">
        <v>915.9</v>
      </c>
      <c r="K66" s="41"/>
      <c r="L66" s="74"/>
      <c r="M66" s="74"/>
      <c r="N66" s="74"/>
      <c r="O66" s="74"/>
      <c r="P66" s="74"/>
      <c r="Q66" s="74"/>
      <c r="R66" s="74"/>
      <c r="S66" s="74"/>
      <c r="T66" s="41"/>
      <c r="W66" s="46" t="e">
        <f t="shared" si="1"/>
        <v>#DIV/0!</v>
      </c>
      <c r="X66" s="46">
        <f t="shared" si="2"/>
        <v>0</v>
      </c>
    </row>
    <row r="67" spans="1:24" ht="39.75" customHeight="1">
      <c r="A67" s="58" t="s">
        <v>147</v>
      </c>
      <c r="B67" s="11" t="s">
        <v>136</v>
      </c>
      <c r="C67" s="27" t="s">
        <v>62</v>
      </c>
      <c r="D67" s="6"/>
      <c r="E67" s="6"/>
      <c r="F67" s="6">
        <v>138.69999999999999</v>
      </c>
      <c r="G67" s="6"/>
      <c r="H67" s="6"/>
      <c r="I67" s="6"/>
      <c r="J67" s="6">
        <v>138.69999999999999</v>
      </c>
      <c r="K67" s="6"/>
      <c r="L67" s="76"/>
      <c r="M67" s="78"/>
      <c r="N67" s="78"/>
      <c r="O67" s="78"/>
      <c r="P67" s="78"/>
      <c r="Q67" s="78"/>
      <c r="R67" s="78"/>
      <c r="S67" s="76"/>
      <c r="T67" s="45"/>
      <c r="W67" s="46" t="e">
        <f t="shared" si="1"/>
        <v>#DIV/0!</v>
      </c>
      <c r="X67" s="46">
        <f t="shared" si="2"/>
        <v>0</v>
      </c>
    </row>
    <row r="68" spans="1:24" ht="39.75" customHeight="1">
      <c r="A68" s="58" t="s">
        <v>148</v>
      </c>
      <c r="B68" s="11" t="s">
        <v>72</v>
      </c>
      <c r="C68" s="27" t="s">
        <v>62</v>
      </c>
      <c r="D68" s="6"/>
      <c r="E68" s="6"/>
      <c r="F68" s="6"/>
      <c r="G68" s="6">
        <v>8</v>
      </c>
      <c r="H68" s="6"/>
      <c r="I68" s="6"/>
      <c r="J68" s="6"/>
      <c r="K68" s="6">
        <v>8</v>
      </c>
      <c r="L68" s="76"/>
      <c r="M68" s="78"/>
      <c r="N68" s="78"/>
      <c r="O68" s="78"/>
      <c r="P68" s="78"/>
      <c r="Q68" s="78"/>
      <c r="R68" s="78"/>
      <c r="S68" s="76">
        <f>O68</f>
        <v>0</v>
      </c>
      <c r="T68" s="45"/>
      <c r="W68" s="46" t="e">
        <f t="shared" si="1"/>
        <v>#DIV/0!</v>
      </c>
      <c r="X68" s="46" t="e">
        <f t="shared" si="2"/>
        <v>#DIV/0!</v>
      </c>
    </row>
    <row r="69" spans="1:24" ht="21" customHeight="1">
      <c r="A69" s="17"/>
      <c r="B69" s="18" t="s">
        <v>32</v>
      </c>
      <c r="C69" s="19"/>
      <c r="D69" s="19">
        <f>D61+D62+D64+D65</f>
        <v>0</v>
      </c>
      <c r="E69" s="19">
        <f t="shared" ref="E69:S69" si="33">E61+E62+E64+E65</f>
        <v>5359.6</v>
      </c>
      <c r="F69" s="19">
        <f t="shared" si="33"/>
        <v>5194.1000000000004</v>
      </c>
      <c r="G69" s="19">
        <f t="shared" si="33"/>
        <v>8</v>
      </c>
      <c r="H69" s="19">
        <f>H61+H62+H64+H65</f>
        <v>0</v>
      </c>
      <c r="I69" s="19">
        <f t="shared" ref="I69:K69" si="34">I61+I62+I64+I65</f>
        <v>5359.6</v>
      </c>
      <c r="J69" s="19">
        <f t="shared" si="34"/>
        <v>5194.1000000000004</v>
      </c>
      <c r="K69" s="19">
        <f t="shared" si="34"/>
        <v>8</v>
      </c>
      <c r="L69" s="72">
        <f t="shared" si="33"/>
        <v>0</v>
      </c>
      <c r="M69" s="72">
        <f t="shared" si="33"/>
        <v>0</v>
      </c>
      <c r="N69" s="72">
        <f t="shared" si="33"/>
        <v>984.4</v>
      </c>
      <c r="O69" s="72">
        <f t="shared" si="33"/>
        <v>0</v>
      </c>
      <c r="P69" s="72">
        <f t="shared" si="33"/>
        <v>0</v>
      </c>
      <c r="Q69" s="72">
        <f t="shared" si="33"/>
        <v>0</v>
      </c>
      <c r="R69" s="72">
        <f t="shared" si="33"/>
        <v>677.1</v>
      </c>
      <c r="S69" s="72">
        <f t="shared" si="33"/>
        <v>0</v>
      </c>
      <c r="T69" s="50"/>
      <c r="W69" s="46">
        <f t="shared" si="1"/>
        <v>0</v>
      </c>
      <c r="X69" s="46">
        <f t="shared" si="2"/>
        <v>18.952272771028667</v>
      </c>
    </row>
    <row r="70" spans="1:24" s="43" customFormat="1" ht="21" customHeight="1">
      <c r="A70" s="33"/>
      <c r="B70" s="36" t="s">
        <v>36</v>
      </c>
      <c r="C70" s="37"/>
      <c r="D70" s="37"/>
      <c r="E70" s="37"/>
      <c r="F70" s="37"/>
      <c r="G70" s="37"/>
      <c r="H70" s="37"/>
      <c r="I70" s="37"/>
      <c r="J70" s="37"/>
      <c r="K70" s="37"/>
      <c r="L70" s="78"/>
      <c r="M70" s="78"/>
      <c r="N70" s="78"/>
      <c r="O70" s="78"/>
      <c r="P70" s="78"/>
      <c r="Q70" s="78"/>
      <c r="R70" s="78"/>
      <c r="S70" s="78"/>
      <c r="T70" s="48"/>
      <c r="W70" s="46" t="e">
        <f t="shared" si="1"/>
        <v>#DIV/0!</v>
      </c>
      <c r="X70" s="46" t="e">
        <f t="shared" si="2"/>
        <v>#DIV/0!</v>
      </c>
    </row>
    <row r="71" spans="1:24" ht="31.5" customHeight="1">
      <c r="A71" s="10" t="s">
        <v>29</v>
      </c>
      <c r="B71" s="11" t="s">
        <v>17</v>
      </c>
      <c r="C71" s="27" t="s">
        <v>62</v>
      </c>
      <c r="D71" s="6"/>
      <c r="E71" s="6"/>
      <c r="F71" s="6">
        <v>8482.2000000000007</v>
      </c>
      <c r="G71" s="6"/>
      <c r="H71" s="6"/>
      <c r="I71" s="6"/>
      <c r="J71" s="6">
        <v>8482.2000000000007</v>
      </c>
      <c r="K71" s="6"/>
      <c r="L71" s="76"/>
      <c r="M71" s="78"/>
      <c r="N71" s="78">
        <v>2015.6</v>
      </c>
      <c r="O71" s="78"/>
      <c r="P71" s="78"/>
      <c r="Q71" s="78"/>
      <c r="R71" s="78">
        <v>2015.6</v>
      </c>
      <c r="S71" s="78"/>
      <c r="T71" s="45"/>
      <c r="W71" s="46" t="e">
        <f t="shared" si="1"/>
        <v>#DIV/0!</v>
      </c>
      <c r="X71" s="46">
        <f t="shared" si="2"/>
        <v>23.762703072316143</v>
      </c>
    </row>
    <row r="72" spans="1:24" ht="46.5" customHeight="1">
      <c r="A72" s="10" t="s">
        <v>30</v>
      </c>
      <c r="B72" s="11" t="s">
        <v>117</v>
      </c>
      <c r="C72" s="27" t="s">
        <v>62</v>
      </c>
      <c r="D72" s="6"/>
      <c r="E72" s="6"/>
      <c r="F72" s="6">
        <v>28719.1</v>
      </c>
      <c r="G72" s="6"/>
      <c r="H72" s="6"/>
      <c r="I72" s="6"/>
      <c r="J72" s="6">
        <v>28719.1</v>
      </c>
      <c r="K72" s="6"/>
      <c r="L72" s="76"/>
      <c r="M72" s="78"/>
      <c r="N72" s="78">
        <v>6232.7</v>
      </c>
      <c r="O72" s="78"/>
      <c r="P72" s="78"/>
      <c r="Q72" s="78"/>
      <c r="R72" s="69">
        <v>5950.1</v>
      </c>
      <c r="S72" s="78"/>
      <c r="T72" s="45"/>
      <c r="W72" s="46" t="e">
        <f t="shared" si="1"/>
        <v>#DIV/0!</v>
      </c>
      <c r="X72" s="46">
        <f t="shared" si="2"/>
        <v>21.702281756740287</v>
      </c>
    </row>
    <row r="73" spans="1:24" ht="67.5" customHeight="1">
      <c r="A73" s="10" t="s">
        <v>149</v>
      </c>
      <c r="B73" s="11" t="s">
        <v>51</v>
      </c>
      <c r="C73" s="27" t="s">
        <v>62</v>
      </c>
      <c r="D73" s="6"/>
      <c r="E73" s="6">
        <v>7969</v>
      </c>
      <c r="F73" s="6"/>
      <c r="G73" s="6"/>
      <c r="H73" s="6"/>
      <c r="I73" s="6">
        <v>7969</v>
      </c>
      <c r="J73" s="6"/>
      <c r="K73" s="6"/>
      <c r="L73" s="76"/>
      <c r="M73" s="78">
        <v>1647.9</v>
      </c>
      <c r="N73" s="78"/>
      <c r="O73" s="78"/>
      <c r="P73" s="78"/>
      <c r="Q73" s="78">
        <v>1647.9</v>
      </c>
      <c r="R73" s="78"/>
      <c r="S73" s="78"/>
      <c r="T73" s="45"/>
      <c r="W73" s="46">
        <f t="shared" si="1"/>
        <v>20.678880662567451</v>
      </c>
      <c r="X73" s="86" t="e">
        <f t="shared" si="2"/>
        <v>#DIV/0!</v>
      </c>
    </row>
    <row r="74" spans="1:24" ht="40.5" customHeight="1">
      <c r="A74" s="16" t="s">
        <v>31</v>
      </c>
      <c r="B74" s="14" t="s">
        <v>80</v>
      </c>
      <c r="C74" s="15"/>
      <c r="D74" s="15">
        <f t="shared" ref="D74:S74" si="35">SUM(D75:D76)</f>
        <v>0</v>
      </c>
      <c r="E74" s="15">
        <f t="shared" si="35"/>
        <v>0</v>
      </c>
      <c r="F74" s="15">
        <f t="shared" si="35"/>
        <v>703.1</v>
      </c>
      <c r="G74" s="15">
        <f t="shared" si="35"/>
        <v>0.8</v>
      </c>
      <c r="H74" s="15">
        <f t="shared" si="35"/>
        <v>0</v>
      </c>
      <c r="I74" s="15">
        <f t="shared" si="35"/>
        <v>0</v>
      </c>
      <c r="J74" s="15">
        <f t="shared" si="35"/>
        <v>703.1</v>
      </c>
      <c r="K74" s="15">
        <f t="shared" si="35"/>
        <v>0.8</v>
      </c>
      <c r="L74" s="77">
        <f t="shared" si="35"/>
        <v>0</v>
      </c>
      <c r="M74" s="77">
        <f t="shared" si="35"/>
        <v>0</v>
      </c>
      <c r="N74" s="77">
        <f t="shared" si="35"/>
        <v>117.2</v>
      </c>
      <c r="O74" s="77">
        <f t="shared" si="35"/>
        <v>0</v>
      </c>
      <c r="P74" s="77">
        <f t="shared" si="35"/>
        <v>0</v>
      </c>
      <c r="Q74" s="77">
        <f t="shared" si="35"/>
        <v>0</v>
      </c>
      <c r="R74" s="77">
        <f t="shared" si="35"/>
        <v>0</v>
      </c>
      <c r="S74" s="77">
        <f t="shared" si="35"/>
        <v>0</v>
      </c>
      <c r="T74" s="47"/>
      <c r="W74" s="46" t="e">
        <f t="shared" si="1"/>
        <v>#DIV/0!</v>
      </c>
      <c r="X74" s="46">
        <f t="shared" si="2"/>
        <v>16.669037121319867</v>
      </c>
    </row>
    <row r="75" spans="1:24" ht="45.75" customHeight="1">
      <c r="A75" s="10" t="s">
        <v>150</v>
      </c>
      <c r="B75" s="11" t="s">
        <v>55</v>
      </c>
      <c r="C75" s="27" t="s">
        <v>62</v>
      </c>
      <c r="D75" s="6"/>
      <c r="E75" s="6"/>
      <c r="F75" s="6">
        <v>703.1</v>
      </c>
      <c r="G75" s="6"/>
      <c r="H75" s="6"/>
      <c r="I75" s="6"/>
      <c r="J75" s="6">
        <v>703.1</v>
      </c>
      <c r="K75" s="6"/>
      <c r="L75" s="76"/>
      <c r="M75" s="78"/>
      <c r="N75" s="78">
        <v>117.2</v>
      </c>
      <c r="O75" s="78"/>
      <c r="P75" s="78"/>
      <c r="Q75" s="78"/>
      <c r="R75" s="78"/>
      <c r="S75" s="76"/>
      <c r="T75" s="45"/>
      <c r="W75" s="46" t="e">
        <f t="shared" ref="W75:W95" si="36">M75/E75*100</f>
        <v>#DIV/0!</v>
      </c>
      <c r="X75" s="46">
        <f t="shared" ref="X75:X95" si="37">N75/F75*100</f>
        <v>16.669037121319867</v>
      </c>
    </row>
    <row r="76" spans="1:24" ht="45.75" customHeight="1">
      <c r="A76" s="10" t="s">
        <v>151</v>
      </c>
      <c r="B76" s="11" t="s">
        <v>67</v>
      </c>
      <c r="C76" s="27" t="s">
        <v>62</v>
      </c>
      <c r="D76" s="6"/>
      <c r="E76" s="6"/>
      <c r="F76" s="6"/>
      <c r="G76" s="6">
        <v>0.8</v>
      </c>
      <c r="H76" s="6"/>
      <c r="I76" s="6"/>
      <c r="J76" s="6"/>
      <c r="K76" s="6">
        <v>0.8</v>
      </c>
      <c r="L76" s="76"/>
      <c r="M76" s="78"/>
      <c r="N76" s="78"/>
      <c r="O76" s="78"/>
      <c r="P76" s="78"/>
      <c r="Q76" s="78"/>
      <c r="R76" s="78"/>
      <c r="S76" s="76">
        <f>O76</f>
        <v>0</v>
      </c>
      <c r="T76" s="45"/>
      <c r="W76" s="46" t="e">
        <f t="shared" si="36"/>
        <v>#DIV/0!</v>
      </c>
      <c r="X76" s="46" t="e">
        <f t="shared" si="37"/>
        <v>#DIV/0!</v>
      </c>
    </row>
    <row r="77" spans="1:24" ht="21" customHeight="1">
      <c r="A77" s="17"/>
      <c r="B77" s="18" t="s">
        <v>32</v>
      </c>
      <c r="C77" s="19"/>
      <c r="D77" s="19">
        <f>D71+D72+D73+D74</f>
        <v>0</v>
      </c>
      <c r="E77" s="19">
        <f t="shared" ref="E77:S77" si="38">E71+E72+E73+E74</f>
        <v>7969</v>
      </c>
      <c r="F77" s="19">
        <f t="shared" si="38"/>
        <v>37904.400000000001</v>
      </c>
      <c r="G77" s="19">
        <f t="shared" si="38"/>
        <v>0.8</v>
      </c>
      <c r="H77" s="19">
        <f>H71+H72+H73+H74</f>
        <v>0</v>
      </c>
      <c r="I77" s="19">
        <f t="shared" ref="I77:K77" si="39">I71+I72+I73+I74</f>
        <v>7969</v>
      </c>
      <c r="J77" s="19">
        <f t="shared" si="39"/>
        <v>37904.400000000001</v>
      </c>
      <c r="K77" s="19">
        <f t="shared" si="39"/>
        <v>0.8</v>
      </c>
      <c r="L77" s="72">
        <f t="shared" si="38"/>
        <v>0</v>
      </c>
      <c r="M77" s="72">
        <f t="shared" si="38"/>
        <v>1647.9</v>
      </c>
      <c r="N77" s="72">
        <f t="shared" si="38"/>
        <v>8365.5</v>
      </c>
      <c r="O77" s="72">
        <f t="shared" si="38"/>
        <v>0</v>
      </c>
      <c r="P77" s="72">
        <f t="shared" si="38"/>
        <v>0</v>
      </c>
      <c r="Q77" s="72">
        <f t="shared" si="38"/>
        <v>1647.9</v>
      </c>
      <c r="R77" s="72">
        <f t="shared" si="38"/>
        <v>7965.7000000000007</v>
      </c>
      <c r="S77" s="72">
        <f t="shared" si="38"/>
        <v>0</v>
      </c>
      <c r="T77" s="50"/>
      <c r="W77" s="46">
        <f t="shared" si="36"/>
        <v>20.678880662567451</v>
      </c>
      <c r="X77" s="46">
        <f t="shared" si="37"/>
        <v>22.069997150726564</v>
      </c>
    </row>
    <row r="78" spans="1:24" s="43" customFormat="1" ht="75">
      <c r="A78" s="33"/>
      <c r="B78" s="32" t="s">
        <v>137</v>
      </c>
      <c r="C78" s="32"/>
      <c r="D78" s="32"/>
      <c r="E78" s="32"/>
      <c r="F78" s="32"/>
      <c r="G78" s="32"/>
      <c r="H78" s="32"/>
      <c r="I78" s="32"/>
      <c r="J78" s="32"/>
      <c r="K78" s="32"/>
      <c r="L78" s="79"/>
      <c r="M78" s="79"/>
      <c r="N78" s="79"/>
      <c r="O78" s="79"/>
      <c r="P78" s="79"/>
      <c r="Q78" s="79"/>
      <c r="R78" s="79"/>
      <c r="S78" s="79"/>
      <c r="T78" s="48"/>
      <c r="W78" s="46" t="e">
        <f t="shared" si="36"/>
        <v>#DIV/0!</v>
      </c>
      <c r="X78" s="46" t="e">
        <f t="shared" si="37"/>
        <v>#DIV/0!</v>
      </c>
    </row>
    <row r="79" spans="1:24" s="43" customFormat="1" ht="42.75" customHeight="1">
      <c r="A79" s="16" t="s">
        <v>138</v>
      </c>
      <c r="B79" s="14" t="s">
        <v>139</v>
      </c>
      <c r="C79" s="15"/>
      <c r="D79" s="15">
        <f>D80</f>
        <v>0</v>
      </c>
      <c r="E79" s="15">
        <f t="shared" ref="E79:S79" si="40">E80</f>
        <v>0</v>
      </c>
      <c r="F79" s="15">
        <f t="shared" si="40"/>
        <v>359.3</v>
      </c>
      <c r="G79" s="15">
        <f t="shared" si="40"/>
        <v>0</v>
      </c>
      <c r="H79" s="15">
        <f>H80</f>
        <v>0</v>
      </c>
      <c r="I79" s="15">
        <f t="shared" ref="I79" si="41">I80</f>
        <v>0</v>
      </c>
      <c r="J79" s="15">
        <f t="shared" ref="J79" si="42">J80</f>
        <v>359.3</v>
      </c>
      <c r="K79" s="15">
        <f t="shared" ref="K79" si="43">K80</f>
        <v>0</v>
      </c>
      <c r="L79" s="77">
        <f t="shared" si="40"/>
        <v>0</v>
      </c>
      <c r="M79" s="77">
        <f t="shared" si="40"/>
        <v>0</v>
      </c>
      <c r="N79" s="77">
        <f t="shared" si="40"/>
        <v>0</v>
      </c>
      <c r="O79" s="77">
        <f t="shared" si="40"/>
        <v>0</v>
      </c>
      <c r="P79" s="77">
        <f t="shared" si="40"/>
        <v>0</v>
      </c>
      <c r="Q79" s="77">
        <f t="shared" si="40"/>
        <v>0</v>
      </c>
      <c r="R79" s="77">
        <f t="shared" si="40"/>
        <v>0</v>
      </c>
      <c r="S79" s="77">
        <f t="shared" si="40"/>
        <v>0</v>
      </c>
      <c r="T79" s="47"/>
      <c r="W79" s="46" t="e">
        <f t="shared" si="36"/>
        <v>#DIV/0!</v>
      </c>
      <c r="X79" s="46">
        <f t="shared" si="37"/>
        <v>0</v>
      </c>
    </row>
    <row r="80" spans="1:24" s="62" customFormat="1" ht="47.25" customHeight="1">
      <c r="A80" s="58" t="s">
        <v>152</v>
      </c>
      <c r="B80" s="61" t="s">
        <v>140</v>
      </c>
      <c r="C80" s="27" t="s">
        <v>62</v>
      </c>
      <c r="D80" s="41"/>
      <c r="E80" s="41"/>
      <c r="F80" s="41">
        <v>359.3</v>
      </c>
      <c r="G80" s="41"/>
      <c r="H80" s="41"/>
      <c r="I80" s="41"/>
      <c r="J80" s="41">
        <v>359.3</v>
      </c>
      <c r="K80" s="41"/>
      <c r="L80" s="74"/>
      <c r="M80" s="74"/>
      <c r="N80" s="74"/>
      <c r="O80" s="74"/>
      <c r="P80" s="74"/>
      <c r="Q80" s="74"/>
      <c r="R80" s="74"/>
      <c r="S80" s="74"/>
      <c r="T80" s="49"/>
      <c r="W80" s="46" t="e">
        <f t="shared" si="36"/>
        <v>#DIV/0!</v>
      </c>
      <c r="X80" s="46">
        <f t="shared" si="37"/>
        <v>0</v>
      </c>
    </row>
    <row r="81" spans="1:24" s="62" customFormat="1" ht="21" customHeight="1">
      <c r="A81" s="63"/>
      <c r="B81" s="18" t="s">
        <v>32</v>
      </c>
      <c r="C81" s="64"/>
      <c r="D81" s="64">
        <f>D79</f>
        <v>0</v>
      </c>
      <c r="E81" s="64">
        <f t="shared" ref="E81:S81" si="44">E79</f>
        <v>0</v>
      </c>
      <c r="F81" s="64">
        <f t="shared" si="44"/>
        <v>359.3</v>
      </c>
      <c r="G81" s="64">
        <f t="shared" si="44"/>
        <v>0</v>
      </c>
      <c r="H81" s="64">
        <f>H79</f>
        <v>0</v>
      </c>
      <c r="I81" s="64">
        <f t="shared" ref="I81:K81" si="45">I79</f>
        <v>0</v>
      </c>
      <c r="J81" s="64">
        <f t="shared" si="45"/>
        <v>359.3</v>
      </c>
      <c r="K81" s="64">
        <f t="shared" si="45"/>
        <v>0</v>
      </c>
      <c r="L81" s="80">
        <f t="shared" si="44"/>
        <v>0</v>
      </c>
      <c r="M81" s="80">
        <f t="shared" si="44"/>
        <v>0</v>
      </c>
      <c r="N81" s="80">
        <f t="shared" si="44"/>
        <v>0</v>
      </c>
      <c r="O81" s="80">
        <f t="shared" si="44"/>
        <v>0</v>
      </c>
      <c r="P81" s="80">
        <f t="shared" si="44"/>
        <v>0</v>
      </c>
      <c r="Q81" s="80">
        <f t="shared" si="44"/>
        <v>0</v>
      </c>
      <c r="R81" s="80">
        <f t="shared" si="44"/>
        <v>0</v>
      </c>
      <c r="S81" s="80">
        <f t="shared" si="44"/>
        <v>0</v>
      </c>
      <c r="T81" s="65"/>
      <c r="W81" s="46" t="e">
        <f t="shared" si="36"/>
        <v>#DIV/0!</v>
      </c>
      <c r="X81" s="46">
        <f t="shared" si="37"/>
        <v>0</v>
      </c>
    </row>
    <row r="82" spans="1:24" s="43" customFormat="1" ht="15">
      <c r="A82" s="33"/>
      <c r="B82" s="38" t="s">
        <v>68</v>
      </c>
      <c r="C82" s="37"/>
      <c r="D82" s="37"/>
      <c r="E82" s="37"/>
      <c r="F82" s="37"/>
      <c r="G82" s="37"/>
      <c r="H82" s="37"/>
      <c r="I82" s="37"/>
      <c r="J82" s="37"/>
      <c r="K82" s="37"/>
      <c r="L82" s="78"/>
      <c r="M82" s="78"/>
      <c r="N82" s="78"/>
      <c r="O82" s="78"/>
      <c r="P82" s="78"/>
      <c r="Q82" s="78"/>
      <c r="R82" s="78"/>
      <c r="S82" s="78"/>
      <c r="T82" s="48"/>
      <c r="W82" s="46" t="e">
        <f t="shared" si="36"/>
        <v>#DIV/0!</v>
      </c>
      <c r="X82" s="46" t="e">
        <f t="shared" si="37"/>
        <v>#DIV/0!</v>
      </c>
    </row>
    <row r="83" spans="1:24" s="43" customFormat="1" ht="27.2" customHeight="1">
      <c r="A83" s="16" t="s">
        <v>69</v>
      </c>
      <c r="B83" s="14" t="s">
        <v>70</v>
      </c>
      <c r="C83" s="15"/>
      <c r="D83" s="15">
        <f>SUM(D84:D86)</f>
        <v>0</v>
      </c>
      <c r="E83" s="15">
        <f t="shared" ref="E83:S83" si="46">SUM(E84:E86)</f>
        <v>0</v>
      </c>
      <c r="F83" s="15">
        <f t="shared" si="46"/>
        <v>0</v>
      </c>
      <c r="G83" s="15">
        <f t="shared" si="46"/>
        <v>0</v>
      </c>
      <c r="H83" s="15">
        <f>SUM(H84:H86)</f>
        <v>0</v>
      </c>
      <c r="I83" s="15">
        <f t="shared" ref="I83:K83" si="47">SUM(I84:I86)</f>
        <v>0</v>
      </c>
      <c r="J83" s="15">
        <f t="shared" si="47"/>
        <v>0</v>
      </c>
      <c r="K83" s="15">
        <f t="shared" si="47"/>
        <v>0</v>
      </c>
      <c r="L83" s="77">
        <f t="shared" si="46"/>
        <v>0</v>
      </c>
      <c r="M83" s="77">
        <f t="shared" si="46"/>
        <v>0</v>
      </c>
      <c r="N83" s="77">
        <f t="shared" si="46"/>
        <v>0</v>
      </c>
      <c r="O83" s="77">
        <f t="shared" si="46"/>
        <v>0</v>
      </c>
      <c r="P83" s="77">
        <f t="shared" si="46"/>
        <v>0</v>
      </c>
      <c r="Q83" s="77">
        <f t="shared" si="46"/>
        <v>0</v>
      </c>
      <c r="R83" s="77">
        <f t="shared" si="46"/>
        <v>0</v>
      </c>
      <c r="S83" s="77">
        <f t="shared" si="46"/>
        <v>0</v>
      </c>
      <c r="T83" s="47"/>
      <c r="W83" s="46" t="e">
        <f t="shared" si="36"/>
        <v>#DIV/0!</v>
      </c>
      <c r="X83" s="46" t="e">
        <f t="shared" si="37"/>
        <v>#DIV/0!</v>
      </c>
    </row>
    <row r="84" spans="1:24" s="43" customFormat="1" ht="126.75" customHeight="1">
      <c r="A84" s="33" t="s">
        <v>71</v>
      </c>
      <c r="B84" s="13" t="s">
        <v>83</v>
      </c>
      <c r="C84" s="27" t="s">
        <v>62</v>
      </c>
      <c r="D84" s="37"/>
      <c r="E84" s="37"/>
      <c r="F84" s="37"/>
      <c r="G84" s="37"/>
      <c r="H84" s="37"/>
      <c r="I84" s="37"/>
      <c r="J84" s="37"/>
      <c r="K84" s="37"/>
      <c r="L84" s="78"/>
      <c r="M84" s="78"/>
      <c r="N84" s="78"/>
      <c r="O84" s="78"/>
      <c r="P84" s="74"/>
      <c r="Q84" s="74"/>
      <c r="R84" s="74"/>
      <c r="S84" s="78"/>
      <c r="T84" s="45"/>
      <c r="W84" s="46" t="e">
        <f t="shared" si="36"/>
        <v>#DIV/0!</v>
      </c>
      <c r="X84" s="46" t="e">
        <f t="shared" si="37"/>
        <v>#DIV/0!</v>
      </c>
    </row>
    <row r="85" spans="1:24" s="43" customFormat="1" ht="147.75" customHeight="1">
      <c r="A85" s="33" t="s">
        <v>73</v>
      </c>
      <c r="B85" s="13" t="s">
        <v>84</v>
      </c>
      <c r="C85" s="27" t="s">
        <v>62</v>
      </c>
      <c r="D85" s="37"/>
      <c r="E85" s="37"/>
      <c r="F85" s="37"/>
      <c r="G85" s="37"/>
      <c r="H85" s="37"/>
      <c r="I85" s="37"/>
      <c r="J85" s="37"/>
      <c r="K85" s="37"/>
      <c r="L85" s="78"/>
      <c r="M85" s="78"/>
      <c r="N85" s="78"/>
      <c r="O85" s="78"/>
      <c r="P85" s="74"/>
      <c r="Q85" s="74"/>
      <c r="R85" s="74"/>
      <c r="S85" s="78"/>
      <c r="T85" s="45"/>
      <c r="W85" s="46" t="e">
        <f t="shared" si="36"/>
        <v>#DIV/0!</v>
      </c>
      <c r="X85" s="46" t="e">
        <f t="shared" si="37"/>
        <v>#DIV/0!</v>
      </c>
    </row>
    <row r="86" spans="1:24" s="43" customFormat="1" ht="147.75" customHeight="1">
      <c r="A86" s="33" t="s">
        <v>118</v>
      </c>
      <c r="B86" s="13" t="s">
        <v>84</v>
      </c>
      <c r="C86" s="27" t="s">
        <v>62</v>
      </c>
      <c r="D86" s="37"/>
      <c r="E86" s="37"/>
      <c r="F86" s="37"/>
      <c r="G86" s="37"/>
      <c r="H86" s="37"/>
      <c r="I86" s="37"/>
      <c r="J86" s="37"/>
      <c r="K86" s="37"/>
      <c r="L86" s="78"/>
      <c r="M86" s="78"/>
      <c r="N86" s="78"/>
      <c r="O86" s="78"/>
      <c r="P86" s="78"/>
      <c r="Q86" s="78"/>
      <c r="R86" s="78"/>
      <c r="S86" s="78"/>
      <c r="T86" s="45"/>
      <c r="W86" s="46" t="e">
        <f t="shared" si="36"/>
        <v>#DIV/0!</v>
      </c>
      <c r="X86" s="46" t="e">
        <f t="shared" si="37"/>
        <v>#DIV/0!</v>
      </c>
    </row>
    <row r="87" spans="1:24" s="43" customFormat="1" ht="32.25" customHeight="1">
      <c r="A87" s="16" t="s">
        <v>86</v>
      </c>
      <c r="B87" s="14" t="s">
        <v>141</v>
      </c>
      <c r="C87" s="31"/>
      <c r="D87" s="15">
        <f>D88+D89</f>
        <v>1967.5</v>
      </c>
      <c r="E87" s="15">
        <f t="shared" ref="E87:S87" si="48">E88+E89</f>
        <v>82</v>
      </c>
      <c r="F87" s="15">
        <f t="shared" si="48"/>
        <v>1460.2</v>
      </c>
      <c r="G87" s="15">
        <f t="shared" si="48"/>
        <v>0</v>
      </c>
      <c r="H87" s="15">
        <f>H88+H89</f>
        <v>1967.5</v>
      </c>
      <c r="I87" s="15">
        <f t="shared" ref="I87" si="49">I88+I89</f>
        <v>82</v>
      </c>
      <c r="J87" s="15">
        <f t="shared" ref="J87" si="50">J88+J89</f>
        <v>1460.2</v>
      </c>
      <c r="K87" s="15">
        <f t="shared" ref="K87" si="51">K88+K89</f>
        <v>0</v>
      </c>
      <c r="L87" s="77">
        <f t="shared" si="48"/>
        <v>0</v>
      </c>
      <c r="M87" s="77">
        <f t="shared" si="48"/>
        <v>0</v>
      </c>
      <c r="N87" s="77">
        <f t="shared" si="48"/>
        <v>0</v>
      </c>
      <c r="O87" s="77">
        <f t="shared" si="48"/>
        <v>0</v>
      </c>
      <c r="P87" s="77">
        <f t="shared" si="48"/>
        <v>0</v>
      </c>
      <c r="Q87" s="77">
        <f t="shared" si="48"/>
        <v>0</v>
      </c>
      <c r="R87" s="77">
        <f t="shared" si="48"/>
        <v>0</v>
      </c>
      <c r="S87" s="77">
        <f t="shared" si="48"/>
        <v>0</v>
      </c>
      <c r="T87" s="47"/>
      <c r="W87" s="46">
        <f t="shared" si="36"/>
        <v>0</v>
      </c>
      <c r="X87" s="46">
        <f t="shared" si="37"/>
        <v>0</v>
      </c>
    </row>
    <row r="88" spans="1:24" s="43" customFormat="1" ht="128.25" customHeight="1">
      <c r="A88" s="33" t="s">
        <v>87</v>
      </c>
      <c r="B88" s="13" t="s">
        <v>142</v>
      </c>
      <c r="C88" s="27" t="s">
        <v>62</v>
      </c>
      <c r="D88" s="37">
        <v>1967.5</v>
      </c>
      <c r="E88" s="37">
        <v>82</v>
      </c>
      <c r="F88" s="37">
        <v>202.7</v>
      </c>
      <c r="G88" s="37"/>
      <c r="H88" s="37">
        <v>1967.5</v>
      </c>
      <c r="I88" s="37">
        <v>82</v>
      </c>
      <c r="J88" s="37">
        <v>202.7</v>
      </c>
      <c r="K88" s="37"/>
      <c r="L88" s="78"/>
      <c r="M88" s="78"/>
      <c r="N88" s="78"/>
      <c r="O88" s="78"/>
      <c r="P88" s="78"/>
      <c r="Q88" s="78"/>
      <c r="R88" s="78"/>
      <c r="S88" s="78"/>
      <c r="T88" s="45"/>
      <c r="W88" s="46">
        <f t="shared" si="36"/>
        <v>0</v>
      </c>
      <c r="X88" s="46">
        <f t="shared" si="37"/>
        <v>0</v>
      </c>
    </row>
    <row r="89" spans="1:24" s="43" customFormat="1" ht="128.25" customHeight="1">
      <c r="A89" s="33" t="s">
        <v>119</v>
      </c>
      <c r="B89" s="13" t="s">
        <v>142</v>
      </c>
      <c r="C89" s="27" t="s">
        <v>62</v>
      </c>
      <c r="D89" s="37"/>
      <c r="E89" s="37"/>
      <c r="F89" s="37">
        <v>1257.5</v>
      </c>
      <c r="G89" s="37"/>
      <c r="H89" s="37"/>
      <c r="I89" s="37"/>
      <c r="J89" s="37">
        <v>1257.5</v>
      </c>
      <c r="K89" s="37"/>
      <c r="L89" s="78"/>
      <c r="M89" s="78"/>
      <c r="N89" s="78"/>
      <c r="O89" s="78"/>
      <c r="P89" s="78"/>
      <c r="Q89" s="78"/>
      <c r="R89" s="78"/>
      <c r="S89" s="78"/>
      <c r="T89" s="45"/>
      <c r="W89" s="46" t="e">
        <f t="shared" si="36"/>
        <v>#DIV/0!</v>
      </c>
      <c r="X89" s="46">
        <f t="shared" si="37"/>
        <v>0</v>
      </c>
    </row>
    <row r="90" spans="1:24" s="43" customFormat="1" ht="39.75" customHeight="1">
      <c r="A90" s="16" t="s">
        <v>153</v>
      </c>
      <c r="B90" s="14" t="s">
        <v>85</v>
      </c>
      <c r="C90" s="31"/>
      <c r="D90" s="15">
        <f>D91+D92+D93</f>
        <v>0</v>
      </c>
      <c r="E90" s="15">
        <f t="shared" ref="E90:S90" si="52">E91+E92+E93</f>
        <v>1947.5</v>
      </c>
      <c r="F90" s="15">
        <f t="shared" si="52"/>
        <v>545.20000000000005</v>
      </c>
      <c r="G90" s="15">
        <f t="shared" si="52"/>
        <v>0</v>
      </c>
      <c r="H90" s="15">
        <f>H91+H92+H93</f>
        <v>0</v>
      </c>
      <c r="I90" s="15">
        <f t="shared" ref="I90" si="53">I91+I92+I93</f>
        <v>1947.5</v>
      </c>
      <c r="J90" s="15">
        <f t="shared" ref="J90" si="54">J91+J92+J93</f>
        <v>545.20000000000005</v>
      </c>
      <c r="K90" s="15">
        <f t="shared" ref="K90" si="55">K91+K92+K93</f>
        <v>0</v>
      </c>
      <c r="L90" s="77">
        <f t="shared" si="52"/>
        <v>0</v>
      </c>
      <c r="M90" s="77">
        <f t="shared" si="52"/>
        <v>0</v>
      </c>
      <c r="N90" s="77">
        <f t="shared" si="52"/>
        <v>0</v>
      </c>
      <c r="O90" s="77">
        <f t="shared" si="52"/>
        <v>0</v>
      </c>
      <c r="P90" s="77">
        <f t="shared" si="52"/>
        <v>0</v>
      </c>
      <c r="Q90" s="77">
        <f t="shared" si="52"/>
        <v>0</v>
      </c>
      <c r="R90" s="77">
        <f t="shared" si="52"/>
        <v>0</v>
      </c>
      <c r="S90" s="77">
        <f t="shared" si="52"/>
        <v>0</v>
      </c>
      <c r="T90" s="47"/>
      <c r="W90" s="46">
        <f t="shared" si="36"/>
        <v>0</v>
      </c>
      <c r="X90" s="46">
        <f t="shared" si="37"/>
        <v>0</v>
      </c>
    </row>
    <row r="91" spans="1:24" s="43" customFormat="1" ht="121.5" customHeight="1">
      <c r="A91" s="33" t="s">
        <v>87</v>
      </c>
      <c r="B91" s="13" t="s">
        <v>88</v>
      </c>
      <c r="C91" s="27" t="s">
        <v>62</v>
      </c>
      <c r="D91" s="37"/>
      <c r="E91" s="37">
        <v>1947.5</v>
      </c>
      <c r="F91" s="37">
        <v>102.5</v>
      </c>
      <c r="G91" s="37"/>
      <c r="H91" s="37"/>
      <c r="I91" s="37">
        <v>1947.5</v>
      </c>
      <c r="J91" s="37">
        <v>102.5</v>
      </c>
      <c r="K91" s="37"/>
      <c r="L91" s="78"/>
      <c r="M91" s="78"/>
      <c r="N91" s="78"/>
      <c r="O91" s="78"/>
      <c r="P91" s="78"/>
      <c r="Q91" s="74"/>
      <c r="R91" s="74"/>
      <c r="S91" s="78"/>
      <c r="T91" s="45"/>
      <c r="W91" s="46">
        <f t="shared" si="36"/>
        <v>0</v>
      </c>
      <c r="X91" s="46">
        <f t="shared" si="37"/>
        <v>0</v>
      </c>
    </row>
    <row r="92" spans="1:24" s="43" customFormat="1" ht="121.5" customHeight="1">
      <c r="A92" s="33" t="s">
        <v>154</v>
      </c>
      <c r="B92" s="13" t="s">
        <v>88</v>
      </c>
      <c r="C92" s="27" t="s">
        <v>62</v>
      </c>
      <c r="D92" s="37"/>
      <c r="E92" s="37"/>
      <c r="F92" s="37">
        <v>375</v>
      </c>
      <c r="G92" s="37"/>
      <c r="H92" s="37"/>
      <c r="I92" s="37"/>
      <c r="J92" s="37">
        <v>375</v>
      </c>
      <c r="K92" s="37"/>
      <c r="L92" s="78"/>
      <c r="M92" s="78"/>
      <c r="N92" s="78"/>
      <c r="O92" s="78"/>
      <c r="P92" s="78"/>
      <c r="Q92" s="78"/>
      <c r="R92" s="78"/>
      <c r="S92" s="78"/>
      <c r="T92" s="45"/>
      <c r="W92" s="46" t="e">
        <f t="shared" si="36"/>
        <v>#DIV/0!</v>
      </c>
      <c r="X92" s="46">
        <f t="shared" si="37"/>
        <v>0</v>
      </c>
    </row>
    <row r="93" spans="1:24" s="43" customFormat="1" ht="69.95" customHeight="1">
      <c r="A93" s="33" t="s">
        <v>155</v>
      </c>
      <c r="B93" s="13" t="s">
        <v>143</v>
      </c>
      <c r="C93" s="27" t="s">
        <v>62</v>
      </c>
      <c r="D93" s="37"/>
      <c r="E93" s="37"/>
      <c r="F93" s="37">
        <v>67.7</v>
      </c>
      <c r="G93" s="37"/>
      <c r="H93" s="37"/>
      <c r="I93" s="37"/>
      <c r="J93" s="37">
        <v>67.7</v>
      </c>
      <c r="K93" s="37"/>
      <c r="L93" s="78"/>
      <c r="M93" s="78"/>
      <c r="N93" s="78"/>
      <c r="O93" s="78"/>
      <c r="P93" s="78"/>
      <c r="Q93" s="78"/>
      <c r="R93" s="78"/>
      <c r="S93" s="78"/>
      <c r="T93" s="45"/>
      <c r="W93" s="46" t="e">
        <f t="shared" si="36"/>
        <v>#DIV/0!</v>
      </c>
      <c r="X93" s="46">
        <f t="shared" si="37"/>
        <v>0</v>
      </c>
    </row>
    <row r="94" spans="1:24" ht="21" customHeight="1">
      <c r="A94" s="17"/>
      <c r="B94" s="18" t="s">
        <v>32</v>
      </c>
      <c r="C94" s="19"/>
      <c r="D94" s="19">
        <f>D83+D90+D87</f>
        <v>1967.5</v>
      </c>
      <c r="E94" s="19">
        <f t="shared" ref="E94:S94" si="56">E83+E90+E87</f>
        <v>2029.5</v>
      </c>
      <c r="F94" s="19">
        <f t="shared" si="56"/>
        <v>2005.4</v>
      </c>
      <c r="G94" s="19">
        <f t="shared" si="56"/>
        <v>0</v>
      </c>
      <c r="H94" s="19">
        <f>H83+H90+H87</f>
        <v>1967.5</v>
      </c>
      <c r="I94" s="19">
        <f t="shared" ref="I94:K94" si="57">I83+I90+I87</f>
        <v>2029.5</v>
      </c>
      <c r="J94" s="19">
        <f t="shared" si="57"/>
        <v>2005.4</v>
      </c>
      <c r="K94" s="19">
        <f t="shared" si="57"/>
        <v>0</v>
      </c>
      <c r="L94" s="72">
        <f t="shared" si="56"/>
        <v>0</v>
      </c>
      <c r="M94" s="72">
        <f t="shared" si="56"/>
        <v>0</v>
      </c>
      <c r="N94" s="72">
        <f t="shared" si="56"/>
        <v>0</v>
      </c>
      <c r="O94" s="72">
        <f t="shared" si="56"/>
        <v>0</v>
      </c>
      <c r="P94" s="72">
        <f t="shared" si="56"/>
        <v>0</v>
      </c>
      <c r="Q94" s="72">
        <f t="shared" si="56"/>
        <v>0</v>
      </c>
      <c r="R94" s="72">
        <f t="shared" si="56"/>
        <v>0</v>
      </c>
      <c r="S94" s="72">
        <f t="shared" si="56"/>
        <v>0</v>
      </c>
      <c r="T94" s="50"/>
      <c r="W94" s="46">
        <f t="shared" si="36"/>
        <v>0</v>
      </c>
      <c r="X94" s="46">
        <f t="shared" si="37"/>
        <v>0</v>
      </c>
    </row>
    <row r="95" spans="1:24" s="43" customFormat="1" ht="21" customHeight="1">
      <c r="A95" s="33"/>
      <c r="B95" s="13" t="s">
        <v>33</v>
      </c>
      <c r="C95" s="37"/>
      <c r="D95" s="39">
        <f>D23+D46+D59+D69+D77+D81+D94</f>
        <v>91182.1</v>
      </c>
      <c r="E95" s="39">
        <f t="shared" ref="E95:S95" si="58">E23+E46+E59+E69+E77+E81+E94</f>
        <v>979942</v>
      </c>
      <c r="F95" s="39">
        <f t="shared" si="58"/>
        <v>419750.30000000005</v>
      </c>
      <c r="G95" s="39">
        <f t="shared" si="58"/>
        <v>15</v>
      </c>
      <c r="H95" s="39">
        <f>H23+H46+H59+H69+H77+H81+H94</f>
        <v>91182.1</v>
      </c>
      <c r="I95" s="39">
        <f t="shared" ref="I95" si="59">I23+I46+I59+I69+I77+I81+I94</f>
        <v>979942</v>
      </c>
      <c r="J95" s="39">
        <f t="shared" ref="J95" si="60">J23+J46+J59+J69+J77+J81+J94</f>
        <v>419750.30000000005</v>
      </c>
      <c r="K95" s="39">
        <f t="shared" ref="K95" si="61">K23+K46+K59+K69+K77+K81+K94</f>
        <v>15</v>
      </c>
      <c r="L95" s="69">
        <f t="shared" si="58"/>
        <v>20617.900000000001</v>
      </c>
      <c r="M95" s="69">
        <f t="shared" si="58"/>
        <v>214311.3</v>
      </c>
      <c r="N95" s="69">
        <f t="shared" si="58"/>
        <v>100292.79999999999</v>
      </c>
      <c r="O95" s="69">
        <f t="shared" si="58"/>
        <v>0</v>
      </c>
      <c r="P95" s="69">
        <f t="shared" si="58"/>
        <v>17062.7</v>
      </c>
      <c r="Q95" s="69">
        <f t="shared" si="58"/>
        <v>172032.19999999998</v>
      </c>
      <c r="R95" s="69">
        <f t="shared" si="58"/>
        <v>83400.2</v>
      </c>
      <c r="S95" s="69">
        <f t="shared" si="58"/>
        <v>0</v>
      </c>
      <c r="T95" s="48"/>
      <c r="U95" s="43">
        <f>U34+U27</f>
        <v>173.4</v>
      </c>
      <c r="W95" s="46">
        <f t="shared" si="36"/>
        <v>21.869794334766752</v>
      </c>
      <c r="X95" s="46">
        <f t="shared" si="37"/>
        <v>23.893443316181067</v>
      </c>
    </row>
    <row r="96" spans="1:24">
      <c r="X96" s="46"/>
    </row>
    <row r="97" spans="1:18" s="30" customFormat="1" ht="15">
      <c r="A97" s="34" t="s">
        <v>64</v>
      </c>
      <c r="N97" s="68"/>
      <c r="O97" s="57"/>
      <c r="P97" s="57"/>
      <c r="Q97" s="68"/>
    </row>
    <row r="98" spans="1:18" s="30" customFormat="1" ht="15">
      <c r="A98" s="34" t="s">
        <v>63</v>
      </c>
      <c r="L98" s="30" t="s">
        <v>96</v>
      </c>
      <c r="R98" s="42"/>
    </row>
    <row r="99" spans="1:18" s="1" customFormat="1">
      <c r="A99" s="26"/>
    </row>
    <row r="100" spans="1:18" s="52" customFormat="1" ht="15">
      <c r="A100" s="57"/>
      <c r="B100" s="57"/>
      <c r="C100" s="57"/>
      <c r="D100" s="66"/>
      <c r="E100" s="67"/>
      <c r="F100" s="67"/>
      <c r="G100" s="67"/>
      <c r="H100" s="53"/>
      <c r="I100" s="53"/>
      <c r="J100" s="53"/>
      <c r="K100" s="53"/>
      <c r="L100" s="53"/>
      <c r="M100" s="53"/>
      <c r="N100" s="53"/>
      <c r="O100" s="53"/>
      <c r="P100" s="53"/>
    </row>
    <row r="101" spans="1:18">
      <c r="A101" s="1"/>
      <c r="B101" s="26"/>
    </row>
    <row r="103" spans="1:18">
      <c r="M103" s="46"/>
      <c r="N103" s="46"/>
    </row>
    <row r="105" spans="1:18">
      <c r="M105" s="46"/>
      <c r="N105" s="46"/>
    </row>
  </sheetData>
  <autoFilter ref="A8:Z98"/>
  <mergeCells count="9">
    <mergeCell ref="T6:T7"/>
    <mergeCell ref="B6:B7"/>
    <mergeCell ref="A6:A7"/>
    <mergeCell ref="C2:K2"/>
    <mergeCell ref="C6:C7"/>
    <mergeCell ref="D6:G6"/>
    <mergeCell ref="H6:K6"/>
    <mergeCell ref="L6:O6"/>
    <mergeCell ref="P6:S6"/>
  </mergeCells>
  <phoneticPr fontId="3" type="noConversion"/>
  <pageMargins left="0.70866141732283472" right="0.70866141732283472" top="0.23622047244094491" bottom="0.19685039370078741" header="0.31496062992125984" footer="0.31496062992125984"/>
  <pageSetup paperSize="9" scale="54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в УЭк</vt:lpstr>
      <vt:lpstr>'отчет в УЭк'!Заголовки_для_печати</vt:lpstr>
      <vt:lpstr>'отчет в УЭк'!Область_печати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2017-03-28T10:36:13Z</cp:lastPrinted>
  <dcterms:created xsi:type="dcterms:W3CDTF">2006-09-28T05:33:49Z</dcterms:created>
  <dcterms:modified xsi:type="dcterms:W3CDTF">2021-04-19T05:51:40Z</dcterms:modified>
</cp:coreProperties>
</file>